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5" yWindow="735" windowWidth="9660" windowHeight="5490" activeTab="0"/>
  </bookViews>
  <sheets>
    <sheet name="Truong" sheetId="1" r:id="rId1"/>
    <sheet name="LopHoc_MN" sheetId="2" r:id="rId2"/>
    <sheet name="HocSinh_MN" sheetId="3" r:id="rId3"/>
    <sheet name="Danhgia_CBGVNV" sheetId="4" state="hidden" r:id="rId4"/>
    <sheet name="NhanSu_MN" sheetId="5" r:id="rId5"/>
    <sheet name="TaiChinh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AOCAO_TAICHINH">'TaiChinh'!$C$9:$C$44</definedName>
    <definedName name="BIEU_C.CBQL">'Danhgia_CBGVNV'!$B$44:$Q$56</definedName>
    <definedName name="BIEU_C.TAICHINH">'TaiChinh'!$B$10:$C$44</definedName>
    <definedName name="BIEU_Ð.CBQL" localSheetId="4">'NhanSu_MN'!$B$62:$L$95</definedName>
    <definedName name="BIEU_Ð.DANG" localSheetId="4">'NhanSu_MN'!$B$7:$L$10</definedName>
    <definedName name="BIEU_INFO">'Truong'!$X$4:$Z$13</definedName>
    <definedName name="BIEU01_MG_C.GV">'Danhgia_CBGVNV'!$B$25:$Q$43</definedName>
    <definedName name="BIEU01_MG_C.HS">'HocSinh_MN'!$B$19:$I$28</definedName>
    <definedName name="BIEU01_MG_C.LOP">'LopHoc_MN'!$B$15:$F$22</definedName>
    <definedName name="BIEU01_MG_Ð.GV" localSheetId="4">'NhanSu_MN'!$B$37:$L$61</definedName>
    <definedName name="BIEU01_NT_C.GV">'Danhgia_CBGVNV'!$B$6:$Q$24</definedName>
    <definedName name="BIEU01_NT_C.HS">'HocSinh_MN'!$B$5:$I$14</definedName>
    <definedName name="BIEU01_NT_C.LOP">'LopHoc_MN'!$B$5:$F$10</definedName>
    <definedName name="BIEU01_NT_Ð.GV" localSheetId="4">'NhanSu_MN'!$B$12:$L$36</definedName>
    <definedName name="diachi">'Truong'!$E$14:$M$15</definedName>
    <definedName name="dienthoai">'Truong'!$N$12:$R$12</definedName>
    <definedName name="DM_chuan" localSheetId="1">'[2]Truong'!$Y$14:$Y$16</definedName>
    <definedName name="DM_chuan" localSheetId="0">'Truong'!$Y$14:$Y$16</definedName>
    <definedName name="DM_chuan">#REF!</definedName>
    <definedName name="DM_MaTruong" localSheetId="5">'[1]DanhMuc'!#REF!</definedName>
    <definedName name="DM_Nam" localSheetId="1">#REF!</definedName>
    <definedName name="DM_Nam" localSheetId="4">#REF!</definedName>
    <definedName name="DM_Nam" localSheetId="0">'Truong'!$Y$35:$Y$42</definedName>
    <definedName name="DM_Nam">#REF!</definedName>
    <definedName name="DM_nam_New">'[5]Truong'!$Y$31:$Y$38</definedName>
    <definedName name="email">'Truong'!$N$14:$R$14</definedName>
    <definedName name="fax">'Truong'!$N$13:$R$13</definedName>
    <definedName name="hieutruong">'Truong'!$N$11:$R$11</definedName>
    <definedName name="HIEUTRUONG_TDDT1" localSheetId="4">'NhanSu_MN'!$E$67:$J$75</definedName>
    <definedName name="HIEUTRUONG_TDDT2" localSheetId="4">'NhanSu_MN'!$K$67:$L$75</definedName>
    <definedName name="HS_CAPHOC_MG1">'HocSinh_MN'!$D$19:$F$19</definedName>
    <definedName name="HS_CAPHOC_MG1_KHAC" localSheetId="4">#REF!</definedName>
    <definedName name="HS_CAPHOC_MG1_KHAC">#REF!</definedName>
    <definedName name="HS_CAPHOC_MG2">'HocSinh_MN'!$G$19:$I$19</definedName>
    <definedName name="HS_CAPHOC_MG2_KHAC" localSheetId="4">#REF!</definedName>
    <definedName name="HS_CAPHOC_MG2_KHAC">#REF!</definedName>
    <definedName name="HS_CAPHOC_MG3">'HocSinh_MN'!$D$25:$F$28</definedName>
    <definedName name="HS_CAPHOC_MG3_KHAC" localSheetId="4">#REF!</definedName>
    <definedName name="HS_CAPHOC_MG3_KHAC">#REF!</definedName>
    <definedName name="HS_CAPHOC_MG4">'HocSinh_MN'!$G$25:$I$28</definedName>
    <definedName name="HS_CAPHOC_MG4_KHAC" localSheetId="4">#REF!</definedName>
    <definedName name="HS_CAPHOC_MG4_KHAC">#REF!</definedName>
    <definedName name="HS_CAPHOC_NT1">'HocSinh_MN'!$D$5:$F$5</definedName>
    <definedName name="HS_CAPHOC_NT1_KHAC" localSheetId="4">#REF!</definedName>
    <definedName name="HS_CAPHOC_NT1_KHAC">#REF!</definedName>
    <definedName name="HS_CAPHOC_NT2">'HocSinh_MN'!$G$5:$I$5</definedName>
    <definedName name="HS_CAPHOC_NT2_KHAC" localSheetId="4">#REF!</definedName>
    <definedName name="HS_CAPHOC_NT2_KHAC">#REF!</definedName>
    <definedName name="HS_CAPHOC_NT3">'HocSinh_MN'!$D$11:$F$14</definedName>
    <definedName name="HS_CAPHOC_NT3_KHAC" localSheetId="4">#REF!</definedName>
    <definedName name="HS_CAPHOC_NT3_KHAC">#REF!</definedName>
    <definedName name="HS_CAPHOC_NT4">'HocSinh_MN'!$G$11:$I$14</definedName>
    <definedName name="HS_CAPHOC_NT4_KHAC" localSheetId="4">#REF!</definedName>
    <definedName name="HS_CAPHOC_NT4_KHAC">#REF!</definedName>
    <definedName name="HS_CHINHSACH_MG1_KHAC" localSheetId="4">#REF!</definedName>
    <definedName name="HS_CHINHSACH_MG1_KHAC">#REF!</definedName>
    <definedName name="HS_CHINHSACH_MG2_KHAC" localSheetId="4">#REF!</definedName>
    <definedName name="HS_CHINHSACH_MG2_KHAC">#REF!</definedName>
    <definedName name="HS_CHINHSACH_NT1_KHAC" localSheetId="4">#REF!</definedName>
    <definedName name="HS_CHINHSACH_NT1_KHAC">#REF!</definedName>
    <definedName name="HS_CHINHSACH_NT2_KHAC" localSheetId="4">#REF!</definedName>
    <definedName name="HS_CHINHSACH_NT2_KHAC">#REF!</definedName>
    <definedName name="HS_LOAILOP_MG1_KHAC" localSheetId="4">#REF!</definedName>
    <definedName name="HS_LOAILOP_MG1_KHAC">#REF!</definedName>
    <definedName name="HS_LOAILOP_MG2_KHAC" localSheetId="4">#REF!</definedName>
    <definedName name="HS_LOAILOP_MG2_KHAC">#REF!</definedName>
    <definedName name="HS_LOAILOP_NT1_KHAC" localSheetId="4">#REF!</definedName>
    <definedName name="HS_LOAILOP_NT1_KHAC">#REF!</definedName>
    <definedName name="HS_LOAILOP_NT2_KHAC" localSheetId="4">#REF!</definedName>
    <definedName name="HS_LOAILOP_NT2_KHAC">#REF!</definedName>
    <definedName name="HS_TEDGSKHOE_MG1">'HocSinh_MN'!$D$20:$F$23</definedName>
    <definedName name="HS_TEDGSKHOE_MG1_KHAC" localSheetId="4">#REF!</definedName>
    <definedName name="HS_TEDGSKHOE_MG1_KHAC">#REF!</definedName>
    <definedName name="HS_TEDGSKHOE_MG2">'HocSinh_MN'!$G$20:$I$23</definedName>
    <definedName name="HS_TEDGSKHOE_MG2_KHAC" localSheetId="4">#REF!</definedName>
    <definedName name="HS_TEDGSKHOE_MG2_KHAC">#REF!</definedName>
    <definedName name="HS_TEDGSKHOE_NT1">'HocSinh_MN'!$D$6:$F$9</definedName>
    <definedName name="HS_TEDGSKHOE_NT1_KHAC" localSheetId="4">#REF!</definedName>
    <definedName name="HS_TEDGSKHOE_NT1_KHAC">#REF!</definedName>
    <definedName name="HS_TEDGSKHOE_NT2">'HocSinh_MN'!$G$6:$I$9</definedName>
    <definedName name="HS_TEDGSKHOE_NT2_KHAC" localSheetId="4">#REF!</definedName>
    <definedName name="HS_TEDGSKHOE_NT2_KHAC">#REF!</definedName>
    <definedName name="LH_DACBIET_MG">'LopHoc_MN'!$D$16:$F$22</definedName>
    <definedName name="LH_DACBIET_MG_KHAC" localSheetId="4">#REF!</definedName>
    <definedName name="LH_DACBIET_MG_KHAC">#REF!</definedName>
    <definedName name="LH_DACBIET_NT">'LopHoc_MN'!$D$6:$F$10</definedName>
    <definedName name="LH_DACBIET_NT_KHAC" localSheetId="4">#REF!</definedName>
    <definedName name="LH_DACBIET_NT_KHAC">#REF!</definedName>
    <definedName name="loai_datchuan">'Truong'!$G$20:$I$20</definedName>
    <definedName name="LOPHOC_MG">'LopHoc_MN'!$D$15:$F$15</definedName>
    <definedName name="LOPHOC_MG_KHAC" localSheetId="4">#REF!</definedName>
    <definedName name="LOPHOC_MG_KHAC">#REF!</definedName>
    <definedName name="LOPHOC_NT">'LopHoc_MN'!$D$5:$F$5</definedName>
    <definedName name="LOPHOC_NT_KHAC" localSheetId="4">#REF!</definedName>
    <definedName name="LOPHOC_NT_KHAC">#REF!</definedName>
    <definedName name="ma_nam">'Truong'!$N$8:$Q$8</definedName>
    <definedName name="ma_tructhuoc">'Truong'!$E$16:$M$16</definedName>
    <definedName name="ma_truong">'Truong'!$F$8:$I$8</definedName>
    <definedName name="NHANSU_CHUYENMON_MG1">'Danhgia_CBGVNV'!$F$39:$L$43</definedName>
    <definedName name="NHANSU_CHUYENMON_MG2">'Danhgia_CBGVNV'!$M$39:$Q$43</definedName>
    <definedName name="NHANSU_CHUYENMON_NT1">'Danhgia_CBGVNV'!$F$20:$L$24</definedName>
    <definedName name="NHANSU_CHUYENMON_NT2">'Danhgia_CBGVNV'!$M$20:$Q$24</definedName>
    <definedName name="NHANSU_DANG1" localSheetId="4">'NhanSu_MN'!$E$8:$J$10</definedName>
    <definedName name="NHANSU_DANG2" localSheetId="4">'NhanSu_MN'!$K$8:$L$10</definedName>
    <definedName name="NHANSU_DANHGIA_CBQL1">'Danhgia_CBGVNV'!$F$46:$L$50</definedName>
    <definedName name="NHANSU_DANHGIA_CBQL2">'Danhgia_CBGVNV'!$M$46:$Q$50</definedName>
    <definedName name="NHANSU_DANHGIA_GV_MG1">'Danhgia_CBGVNV'!$F$27:$L$31</definedName>
    <definedName name="NHANSU_DANHGIA_GV_MG2">'Danhgia_CBGVNV'!$M$27:$Q$31</definedName>
    <definedName name="NHANSU_DANHGIA_GV_NT1">'Danhgia_CBGVNV'!$F$8:$L$12</definedName>
    <definedName name="NHANSU_DANHGIA_GV_NT2">'Danhgia_CBGVNV'!$M$8:$Q$12</definedName>
    <definedName name="NHANSU_DANHGIA_NV1">'Danhgia_CBGVNV'!$F$52:$L$56</definedName>
    <definedName name="NHANSU_DANHGIA_NV2">'Danhgia_CBGVNV'!$M$52:$Q$56</definedName>
    <definedName name="NHANSU_DAODUC_MG1">'Danhgia_CBGVNV'!$F$33:$L$37</definedName>
    <definedName name="NHANSU_DAODUC_MG2">'Danhgia_CBGVNV'!$M$33:$Q$37</definedName>
    <definedName name="NHANSU_DAODUC_NT1">'Danhgia_CBGVNV'!$F$14:$L$18</definedName>
    <definedName name="NHANSU_DAODUC_NT2">'Danhgia_CBGVNV'!$M$14:$Q$18</definedName>
    <definedName name="NHANSU_DOTUOI_MG1" localSheetId="4">'NhanSu_MN'!$E$54:$J$61</definedName>
    <definedName name="NHANSU_DOTUOI_MG2" localSheetId="4">'NhanSu_MN'!$K$54:$L$61</definedName>
    <definedName name="NHANSU_DOTUOI_NT1" localSheetId="4">'NhanSu_MN'!$E$29:$J$36</definedName>
    <definedName name="NHANSU_DOTUOI_NT2" localSheetId="4">'NhanSu_MN'!$K$29:$L$36</definedName>
    <definedName name="NHANSU_TDDT_MG1" localSheetId="4">'NhanSu_MN'!$E$44:$J$52</definedName>
    <definedName name="NHANSU_TDDT_MG2" localSheetId="4">'NhanSu_MN'!$K$44:$L$52</definedName>
    <definedName name="NHANSU_TDDT_NT1" localSheetId="4">'NhanSu_MN'!$E$19:$J$27</definedName>
    <definedName name="NHANSU_TDDT_NT2" localSheetId="4">'NhanSu_MN'!$K$19:$L$27</definedName>
    <definedName name="NHANSU_TONGSO_CBQL1" localSheetId="4">'NhanSu_MN'!$E$64:$J$65</definedName>
    <definedName name="NHANSU_TONGSO_CBQL2" localSheetId="4">'NhanSu_MN'!$K$64:$L$65</definedName>
    <definedName name="NHANSU_TONGSO_MG1" localSheetId="4">'NhanSu_MN'!$E$39:$J$42</definedName>
    <definedName name="NHANSU_TONGSO_MG2" localSheetId="4">'NhanSu_MN'!$K$39:$L$42</definedName>
    <definedName name="NHANSU_TONGSO_NT1" localSheetId="4">'NhanSu_MN'!$E$14:$J$17</definedName>
    <definedName name="NHANSU_TONGSO_NT2" localSheetId="4">'NhanSu_MN'!$K$14:$L$17</definedName>
    <definedName name="NHANVIEN_LOAINV1" localSheetId="4">'NhanSu_MN'!$E$88:$J$95</definedName>
    <definedName name="NHANVIEN_LOAINV2" localSheetId="4">'NhanSu_MN'!$K$88:$L$95</definedName>
    <definedName name="_xlnm.Print_Area" localSheetId="3">'Danhgia_CBGVNV'!$C$1:$Q$56</definedName>
    <definedName name="_xlnm.Print_Area" localSheetId="2">'HocSinh_MN'!$A$1:$I$29</definedName>
    <definedName name="_xlnm.Print_Area" localSheetId="1">'LopHoc_MN'!$B$1:$F$22</definedName>
    <definedName name="_xlnm.Print_Area" localSheetId="4">'NhanSu_MN'!$A$1:$L$96</definedName>
    <definedName name="_xlnm.Print_Area" localSheetId="5">'TaiChinh'!$B$1:$E$58</definedName>
    <definedName name="_xlnm.Print_Area" localSheetId="0">'Truong'!$A$1:$Q$38</definedName>
    <definedName name="_xlnm.Print_Titles" localSheetId="4">'NhanSu_MN'!$3:$5</definedName>
    <definedName name="PHOHIEUTRUONG_TDDT1" localSheetId="4">'NhanSu_MN'!$E$77:$J$85</definedName>
    <definedName name="PHOHIEUTRUONG_TDDT2" localSheetId="4">'NhanSu_MN'!$K$77:$L$85</definedName>
    <definedName name="phuongxa">'Truong'!$E$13:$M$13</definedName>
    <definedName name="quanhuyen">'Truong'!$E$12:$M$12</definedName>
    <definedName name="sodiemtruong">'Truong'!$N$16:$R$16</definedName>
    <definedName name="tinhthanh">'Truong'!$E$11:$M$11</definedName>
    <definedName name="truong">'Truong'!$B$4:$R$4</definedName>
    <definedName name="web">'Truong'!$N$15:$R$15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3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4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5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3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4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5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</commentList>
</comments>
</file>

<file path=xl/sharedStrings.xml><?xml version="1.0" encoding="utf-8"?>
<sst xmlns="http://schemas.openxmlformats.org/spreadsheetml/2006/main" count="416" uniqueCount="233">
  <si>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</si>
  <si>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</si>
  <si>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</si>
  <si>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</si>
  <si>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</si>
  <si>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</si>
  <si>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</si>
  <si>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</si>
  <si>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</si>
  <si>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</si>
  <si>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</si>
  <si>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</si>
  <si>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</si>
  <si>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</si>
  <si>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</si>
  <si>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</si>
  <si>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(Ký)</t>
  </si>
  <si>
    <t>Tên trường</t>
  </si>
  <si>
    <t>Mã đơn vị:</t>
  </si>
  <si>
    <t>Năm học:</t>
  </si>
  <si>
    <t>Tỉnh/thành phố:</t>
  </si>
  <si>
    <t>Huyện/quận:</t>
  </si>
  <si>
    <t>Xã/phường:</t>
  </si>
  <si>
    <t>Địa chỉ trường:</t>
  </si>
  <si>
    <t>Họ tên người lập biểu</t>
  </si>
  <si>
    <t>Thủ trưởng đơn vị</t>
  </si>
  <si>
    <t>(Ký tên, đóng dấu)</t>
  </si>
  <si>
    <t>Tổng số</t>
  </si>
  <si>
    <t>Trong tổng số</t>
  </si>
  <si>
    <t>Nữ</t>
  </si>
  <si>
    <t>Dân tộc</t>
  </si>
  <si>
    <t>Nữ d.tộc</t>
  </si>
  <si>
    <t>Tổng số trẻ</t>
  </si>
  <si>
    <t>Kế toán đơn vị</t>
  </si>
  <si>
    <t>(Ký,đóng dấu)</t>
  </si>
  <si>
    <t>Ghi chú :</t>
  </si>
  <si>
    <t>Họ và tên :……………..</t>
  </si>
  <si>
    <t>….,ngày      tháng      năm 20….</t>
  </si>
  <si>
    <t>2.1. Nhà trẻ</t>
  </si>
  <si>
    <t>2.2. Mẫu giáo</t>
  </si>
  <si>
    <t>2. Thông tin về trẻ em</t>
  </si>
  <si>
    <t>3-4 tuổi</t>
  </si>
  <si>
    <t>4-5 tuổi</t>
  </si>
  <si>
    <t>5-6 tuổi</t>
  </si>
  <si>
    <t>3-12 tháng</t>
  </si>
  <si>
    <t>13-24 tháng</t>
  </si>
  <si>
    <t>25-36 tháng</t>
  </si>
  <si>
    <t>A. Tổng thu</t>
  </si>
  <si>
    <t>B.Tổng chi</t>
  </si>
  <si>
    <t>(Kỳ báo cáo : Từ 01/01 đến 31/12 năm trước)</t>
  </si>
  <si>
    <t>Tổng thu (III+IV)</t>
  </si>
  <si>
    <t>1. Học phí, lệ phí</t>
  </si>
  <si>
    <t xml:space="preserve">    Trong đó : Học phí bán trú</t>
  </si>
  <si>
    <t xml:space="preserve">                    : Học phí học 2 buổi/ngày</t>
  </si>
  <si>
    <t xml:space="preserve"> 3. Thu khác</t>
  </si>
  <si>
    <t>2. Thu từ hợp đồng đào tạo,nghiên cứu,…</t>
  </si>
  <si>
    <t>3. Hoạt động sự nghiệp khác</t>
  </si>
  <si>
    <t xml:space="preserve"> 3. Hoạt động sự nghiệp khác</t>
  </si>
  <si>
    <t xml:space="preserve"> 1. Kinh phí chi thường xuyên</t>
  </si>
  <si>
    <t xml:space="preserve"> 2. Kinh phí chi không thường xuyên (CTMT,...)</t>
  </si>
  <si>
    <t xml:space="preserve"> 3. Chi đầu tư phát triển</t>
  </si>
  <si>
    <t xml:space="preserve"> 4. Chi khác (nếu có)</t>
  </si>
  <si>
    <t>Chia theo chế độ lao động</t>
  </si>
  <si>
    <t>Biên chế</t>
  </si>
  <si>
    <t>Hợp đồng</t>
  </si>
  <si>
    <r>
      <t xml:space="preserve">Chia ra: </t>
    </r>
    <r>
      <rPr>
        <sz val="12"/>
        <color indexed="62"/>
        <rFont val="Times New Roman"/>
        <family val="1"/>
      </rPr>
      <t>Xuất sắc</t>
    </r>
  </si>
  <si>
    <t>Khá</t>
  </si>
  <si>
    <t>Trung bình</t>
  </si>
  <si>
    <t>Kém</t>
  </si>
  <si>
    <t>* Đánh giá về đạo đức</t>
  </si>
  <si>
    <r>
      <t xml:space="preserve">Chia ra: </t>
    </r>
    <r>
      <rPr>
        <sz val="12"/>
        <color indexed="62"/>
        <rFont val="Times New Roman"/>
        <family val="1"/>
      </rPr>
      <t>Tốt</t>
    </r>
  </si>
  <si>
    <t>* Đánh giá về chuyên môn</t>
  </si>
  <si>
    <t>Giáo viên</t>
  </si>
  <si>
    <t>3. Xếp loại cán bộ quản lý</t>
  </si>
  <si>
    <t>4. Xếp loại nhân viên</t>
  </si>
  <si>
    <t>4. BÁO CÁO TÀI CHÍNH</t>
  </si>
  <si>
    <t>3. Đánh giá cán bộ, giáo viên, nhân viên</t>
  </si>
  <si>
    <r>
      <t xml:space="preserve">Tổng chi </t>
    </r>
    <r>
      <rPr>
        <sz val="13"/>
        <color indexed="18"/>
        <rFont val="Times New Roman"/>
        <family val="1"/>
      </rPr>
      <t>(I+II+III+IV)</t>
    </r>
  </si>
  <si>
    <r>
      <t>1. Học phí, lệ phí</t>
    </r>
    <r>
      <rPr>
        <vertAlign val="superscript"/>
        <sz val="13"/>
        <color indexed="18"/>
        <rFont val="Times New Roman"/>
        <family val="1"/>
      </rPr>
      <t xml:space="preserve"> (1)</t>
    </r>
  </si>
  <si>
    <r>
      <t xml:space="preserve">Chia ra: 1. Chi thanh toán cho cá nhân </t>
    </r>
    <r>
      <rPr>
        <vertAlign val="superscript"/>
        <sz val="13"/>
        <color indexed="18"/>
        <rFont val="Times New Roman"/>
        <family val="1"/>
      </rPr>
      <t>(2)</t>
    </r>
  </si>
  <si>
    <r>
      <t xml:space="preserve">     2. Chi nghiệp vụ chuyên môn  </t>
    </r>
    <r>
      <rPr>
        <vertAlign val="superscript"/>
        <sz val="13"/>
        <color indexed="18"/>
        <rFont val="Times New Roman"/>
        <family val="1"/>
      </rPr>
      <t>(3)</t>
    </r>
  </si>
  <si>
    <r>
      <t xml:space="preserve">     3. Chi cho mua sắm, sửa chữa lớn </t>
    </r>
    <r>
      <rPr>
        <vertAlign val="superscript"/>
        <sz val="13"/>
        <color indexed="18"/>
        <rFont val="Times New Roman"/>
        <family val="1"/>
      </rPr>
      <t>(4)</t>
    </r>
  </si>
  <si>
    <r>
      <t xml:space="preserve">     4. Các khoản chi khác </t>
    </r>
    <r>
      <rPr>
        <vertAlign val="superscript"/>
        <sz val="13"/>
        <color indexed="18"/>
        <rFont val="Times New Roman"/>
        <family val="1"/>
      </rPr>
      <t>(5)</t>
    </r>
  </si>
  <si>
    <t>Thỉnh giảng</t>
  </si>
  <si>
    <t>Tổng số cán bộ, giáo viên, nhân viên</t>
  </si>
  <si>
    <t>1. Xếp loại giáo viên nhà trẻ</t>
  </si>
  <si>
    <t>2. Xếp loại giáo viên mẫu giáo</t>
  </si>
  <si>
    <t>Trong đó nữ</t>
  </si>
  <si>
    <t>Nữ dân tộc</t>
  </si>
  <si>
    <t>Trẻ nhà trẻ</t>
  </si>
  <si>
    <t>Trẻ mẫu giáo</t>
  </si>
  <si>
    <t>Chia theo nhóm</t>
  </si>
  <si>
    <t>Chia theo lớp</t>
  </si>
  <si>
    <t>Loại hình</t>
  </si>
  <si>
    <t>Trường quốc tế</t>
  </si>
  <si>
    <t>1. Thông tin định dạng</t>
  </si>
  <si>
    <t>Có trẻ khuyết tật</t>
  </si>
  <si>
    <t>Tên hiệu trưởng:</t>
  </si>
  <si>
    <t>Có trẻ bán trú</t>
  </si>
  <si>
    <t>Điện thoại:</t>
  </si>
  <si>
    <t>Fax:</t>
  </si>
  <si>
    <t>Email:</t>
  </si>
  <si>
    <t>Web:</t>
  </si>
  <si>
    <t>Mã trực thuộc*:</t>
  </si>
  <si>
    <t>* Là mã của trường quản lý cơ sở mầm non này.</t>
  </si>
  <si>
    <t>* Các cơ sở mầm non khác do Phòng GD quản trực tiếp lấy mã của Phòng GD.</t>
  </si>
  <si>
    <t>…...., ngày…...tháng .....năm 20...</t>
  </si>
  <si>
    <t>Có HS hệ khác</t>
  </si>
  <si>
    <t xml:space="preserve"> I. Tổng thu phí, lệ phí, khác</t>
  </si>
  <si>
    <t xml:space="preserve"> 2. Thu từ hợp đồng đào tạo,nghiên cứu,…</t>
  </si>
  <si>
    <t xml:space="preserve"> II. Tổng số thu nộp ngân sách</t>
  </si>
  <si>
    <t xml:space="preserve"> III. Tổng số thu được để lại đơn vị (I-II)</t>
  </si>
  <si>
    <t xml:space="preserve"> IV. Kinh phí ngân sách nhà nước cấp</t>
  </si>
  <si>
    <t xml:space="preserve"> I. Chi thường xuyên (mục III+IV.1 của mục A)</t>
  </si>
  <si>
    <t xml:space="preserve"> II. Chi đầu tư phát triển</t>
  </si>
  <si>
    <t xml:space="preserve"> III. Kinh phí chi không thường xuyên (CTMT,...)</t>
  </si>
  <si>
    <t xml:space="preserve"> IV. Chi khác (nếu có)</t>
  </si>
  <si>
    <t>Một số chỉ tiêu khác</t>
  </si>
  <si>
    <t>Trong TS: - Số trẻ được khám SK định kỳ</t>
  </si>
  <si>
    <t xml:space="preserve"> - Số trẻ bị phổi, ỉa chảy, hô hấp</t>
  </si>
  <si>
    <t xml:space="preserve"> - Số trẻ bị bệnh béo phì</t>
  </si>
  <si>
    <t xml:space="preserve"> - Số được theo dõi SK bằng biểu đồ</t>
  </si>
  <si>
    <r>
      <t>(2)</t>
    </r>
    <r>
      <rPr>
        <i/>
        <sz val="10"/>
        <color indexed="18"/>
        <rFont val="Times New Roman"/>
        <family val="1"/>
      </rPr>
      <t xml:space="preserve"> Gồm các mục: 6000, 6050, 6100, 6150, 6120, 6250, 6300, 6350, 6400, 7150, 7250 của mục lục NSNN</t>
    </r>
  </si>
  <si>
    <r>
      <t>(3)</t>
    </r>
    <r>
      <rPr>
        <i/>
        <sz val="10"/>
        <color indexed="18"/>
        <rFont val="Times New Roman"/>
        <family val="1"/>
      </rPr>
      <t xml:space="preserve"> Gồm các mục: 6500, 6550, 6600, 6650, 6700, 6750, 6800, 6850, 6900, 7000 của mục lục NSNN</t>
    </r>
  </si>
  <si>
    <r>
      <t>(4)</t>
    </r>
    <r>
      <rPr>
        <i/>
        <sz val="10"/>
        <color indexed="18"/>
        <rFont val="Times New Roman"/>
        <family val="1"/>
      </rPr>
      <t xml:space="preserve"> Gồm các mục: 6900, 9000, 9050</t>
    </r>
  </si>
  <si>
    <r>
      <t>(5)</t>
    </r>
    <r>
      <rPr>
        <i/>
        <sz val="10"/>
        <color indexed="18"/>
        <rFont val="Times New Roman"/>
        <family val="1"/>
      </rPr>
      <t xml:space="preserve"> Gồm các mục 9300, 9350, 9400, 8150 của mục lục NSNN hiện hành, không bao gồm các mục trong 3 nhóm mục nói trên.</t>
    </r>
  </si>
  <si>
    <r>
      <t>(1)</t>
    </r>
    <r>
      <rPr>
        <i/>
        <sz val="10"/>
        <color indexed="62"/>
        <rFont val="Times New Roman"/>
        <family val="1"/>
      </rPr>
      <t xml:space="preserve"> Học phí, lệ phí bao gồm cả số thu học phí, lệ phí năm trước chuyển sang.</t>
    </r>
  </si>
  <si>
    <t>ma_danhgia_ns</t>
  </si>
  <si>
    <t>ma_danhgia_dd</t>
  </si>
  <si>
    <t>ma_danhgia_cm</t>
  </si>
  <si>
    <t xml:space="preserve"> - Số trẻ em suy DD thể nhẹ cân</t>
  </si>
  <si>
    <t xml:space="preserve"> - Số trẻ em được theo dõi biểu đồ chiều cao</t>
  </si>
  <si>
    <t xml:space="preserve"> - Số trẻ bị suy DD thể thấp còi</t>
  </si>
  <si>
    <t>Trong TS: - Số trẻ được theo dõi BĐ phát triển cân nặng</t>
  </si>
  <si>
    <t>2. Thông tin về lớp mầm non</t>
  </si>
  <si>
    <t>2.1 Nhóm trẻ</t>
  </si>
  <si>
    <t>Loại nhóm trẻ</t>
  </si>
  <si>
    <t>Chia ra</t>
  </si>
  <si>
    <t>Trong TS: - Nhóm ghép</t>
  </si>
  <si>
    <t xml:space="preserve"> - Nhóm bán trú</t>
  </si>
  <si>
    <t xml:space="preserve"> - Nhóm 1 buổi/ngày</t>
  </si>
  <si>
    <t xml:space="preserve"> - Nhóm 2 buổi/ngày</t>
  </si>
  <si>
    <t xml:space="preserve"> - Nhóm có trẻ khuyết tật học hoà nhập</t>
  </si>
  <si>
    <t>2.2 Mẫu giáo</t>
  </si>
  <si>
    <t>Loại lớp mẫu giáo</t>
  </si>
  <si>
    <t>Trong TS: - Lớp ghép</t>
  </si>
  <si>
    <t xml:space="preserve"> - Lớp bán trú</t>
  </si>
  <si>
    <t xml:space="preserve"> - Lớp 1 buổi/ngày</t>
  </si>
  <si>
    <t xml:space="preserve"> - Lớp 2 buổi/ngày</t>
  </si>
  <si>
    <t xml:space="preserve"> - Lớp có trẻ khuyết tật học hoà nhập</t>
  </si>
  <si>
    <t>Không xếp loại</t>
  </si>
  <si>
    <t xml:space="preserve">      Kém</t>
  </si>
  <si>
    <t xml:space="preserve">      Không xếp loại</t>
  </si>
  <si>
    <t>HỒ SƠ NHÓM TRẺ, LỚP MẪU GIÁO ĐỘC LẬP CUỐI NĂM</t>
  </si>
  <si>
    <t>2. Thông tin đăng ký</t>
  </si>
  <si>
    <t>Giấy phép hoạt động số:</t>
  </si>
  <si>
    <t>Năm cấp phép:</t>
  </si>
  <si>
    <t>Cơ quan cấp phép:</t>
  </si>
  <si>
    <t>RowId</t>
  </si>
  <si>
    <t>C0</t>
  </si>
  <si>
    <t>C13</t>
  </si>
  <si>
    <t>C16</t>
  </si>
  <si>
    <t>C17</t>
  </si>
  <si>
    <t>C18</t>
  </si>
  <si>
    <t>C19</t>
  </si>
  <si>
    <t>C20</t>
  </si>
  <si>
    <t>C21</t>
  </si>
  <si>
    <t>C14</t>
  </si>
  <si>
    <t>C15</t>
  </si>
  <si>
    <t xml:space="preserve">                   Tr.đó:  + Lớp mẫu giáo ghép 2 độ tuổi</t>
  </si>
  <si>
    <t xml:space="preserve">                              + Lớp mẫu giáo ghép 3 độ tuổi</t>
  </si>
  <si>
    <t>PropertyId</t>
  </si>
  <si>
    <t>Giatri</t>
  </si>
  <si>
    <t/>
  </si>
  <si>
    <t xml:space="preserve">Đơn vị sự nghiệp </t>
  </si>
  <si>
    <t xml:space="preserve">1 - NSNN bảo đảm toàn bộ chi phí hoạt động  </t>
  </si>
  <si>
    <t xml:space="preserve">2 - Tự bảo đảm một phần chi phí hoạt động </t>
  </si>
  <si>
    <t xml:space="preserve">3 - Tự bảo đảm chi phí hoạt động </t>
  </si>
  <si>
    <t>Phiên bản 4.0.1 - T5-2015</t>
  </si>
  <si>
    <t>Thuộc vùng đặc biệt khó khăn</t>
  </si>
  <si>
    <t>Dạy học 2 buổi/ngày</t>
  </si>
  <si>
    <t>Có chi bộ đảng</t>
  </si>
  <si>
    <t>Có nhóm trẻ độc lập</t>
  </si>
  <si>
    <t>Có lớp mẫu giáo độc lập</t>
  </si>
  <si>
    <t>4. Thông tin về nhân sự</t>
  </si>
  <si>
    <t>Nhân sự</t>
  </si>
  <si>
    <t>* Số Đảng viên</t>
  </si>
  <si>
    <t>Chia ra: - Đảng viên là giáo viên</t>
  </si>
  <si>
    <t xml:space="preserve"> - Đảng viên là cán bộ quản lý</t>
  </si>
  <si>
    <t xml:space="preserve"> - Đảng viên là nhân viên</t>
  </si>
  <si>
    <t>4.1 Giáo viên</t>
  </si>
  <si>
    <t>4.1.1 Giáo viên Nhà trẻ</t>
  </si>
  <si>
    <t>Số giáo viên chia theo chuẩn đào tạo</t>
  </si>
  <si>
    <t xml:space="preserve"> Chia ra:  - Trên chuẩn</t>
  </si>
  <si>
    <t xml:space="preserve">               - Đạt chuẩn</t>
  </si>
  <si>
    <t xml:space="preserve">               - Chưa đạt chuẩn</t>
  </si>
  <si>
    <t xml:space="preserve">   Tham gia bồi dưỡng thường xuyên</t>
  </si>
  <si>
    <t>Số giáo viên chia theo trình độ đào tạo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</si>
  <si>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</si>
  <si>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</si>
  <si>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</si>
  <si>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</si>
  <si>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</si>
  <si>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</si>
  <si>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</si>
  <si>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</si>
  <si>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</si>
  <si>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Số giáo viên chia theo nhóm tuổi</t>
  </si>
  <si>
    <t>Chia ra: - Dưới 31</t>
  </si>
  <si>
    <t xml:space="preserve"> - Từ 31- 35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</si>
  <si>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</si>
  <si>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</si>
  <si>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</si>
  <si>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</si>
  <si>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</si>
  <si>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</si>
  <si>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4.1.2 Giáo viên Mẫu giáo</t>
  </si>
  <si>
    <t>4.2 Cán bộ quản lý</t>
  </si>
  <si>
    <t>Chia ra: - Hiệu trưởng</t>
  </si>
  <si>
    <t xml:space="preserve"> - Phó hiệu trưởng</t>
  </si>
  <si>
    <t>Trình độ đào tạo Hiệu trưởng</t>
  </si>
  <si>
    <t>Trình độ đào tạo Phó Hiệu trưởng</t>
  </si>
  <si>
    <t>4.3. Nhân viên</t>
  </si>
  <si>
    <r>
      <t xml:space="preserve">Chia ra - Văn phòng </t>
    </r>
    <r>
      <rPr>
        <vertAlign val="superscript"/>
        <sz val="12"/>
        <rFont val="Times New Roman"/>
        <family val="1"/>
      </rPr>
      <t>(*)</t>
    </r>
  </si>
  <si>
    <t>Trong đó: + Nhân viên kế toán</t>
  </si>
  <si>
    <t xml:space="preserve">             + Nhân viên y tế</t>
  </si>
  <si>
    <t xml:space="preserve"> - Thư viện</t>
  </si>
  <si>
    <t xml:space="preserve"> - Thiết bị</t>
  </si>
  <si>
    <t xml:space="preserve"> - Cấp dưỡng</t>
  </si>
  <si>
    <t xml:space="preserve"> - Bảo vệ</t>
  </si>
  <si>
    <t xml:space="preserve"> - Nhân viên khác</t>
  </si>
  <si>
    <r>
      <t xml:space="preserve">(*) </t>
    </r>
    <r>
      <rPr>
        <i/>
        <sz val="10"/>
        <color indexed="18"/>
        <rFont val="Times New Roman"/>
        <family val="1"/>
      </rPr>
      <t>Bao gồm văn thư, kế toán, thủ quỹ, y tế</t>
    </r>
  </si>
  <si>
    <t>Đơn vị tính : đồng</t>
  </si>
</sst>
</file>

<file path=xl/styles.xml><?xml version="1.0" encoding="utf-8"?>
<styleSheet xmlns="http://schemas.openxmlformats.org/spreadsheetml/2006/main">
  <numFmts count="4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/dd/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\ \ "/>
    <numFmt numFmtId="197" formatCode="0;\-0;@"/>
    <numFmt numFmtId="198" formatCode="0;\-0;;@"/>
    <numFmt numFmtId="199" formatCode="#,##0.000"/>
    <numFmt numFmtId="200" formatCode="0.000"/>
  </numFmts>
  <fonts count="60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18"/>
      <name val="Times New Roman"/>
      <family val="1"/>
    </font>
    <font>
      <b/>
      <sz val="11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8"/>
      <name val="Tahoma"/>
      <family val="2"/>
    </font>
    <font>
      <b/>
      <sz val="16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i/>
      <vertAlign val="superscript"/>
      <sz val="10"/>
      <color indexed="18"/>
      <name val="Times New Roman"/>
      <family val="1"/>
    </font>
    <font>
      <vertAlign val="superscript"/>
      <sz val="13"/>
      <color indexed="18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i/>
      <sz val="13"/>
      <name val="Times New Roman"/>
      <family val="1"/>
    </font>
    <font>
      <i/>
      <sz val="10"/>
      <color indexed="56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.VnTime"/>
      <family val="2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b/>
      <i/>
      <sz val="11"/>
      <name val="Times New Roman"/>
      <family val="1"/>
    </font>
    <font>
      <b/>
      <sz val="8"/>
      <name val="Tahoma"/>
      <family val="2"/>
    </font>
    <font>
      <sz val="8.25"/>
      <color indexed="8"/>
      <name val="Microsoft Sans Serif"/>
      <family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.VnTim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E7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9" fillId="2" borderId="0" applyFont="0" applyFill="0">
      <alignment/>
      <protection/>
    </xf>
    <xf numFmtId="0" fontId="29" fillId="3" borderId="0" applyFont="0" applyFill="0">
      <alignment/>
      <protection/>
    </xf>
    <xf numFmtId="0" fontId="29" fillId="4" borderId="0" applyFont="0" applyFill="0">
      <alignment/>
      <protection/>
    </xf>
    <xf numFmtId="0" fontId="29" fillId="5" borderId="0" applyFont="0" applyFill="0">
      <alignment/>
      <protection/>
    </xf>
    <xf numFmtId="0" fontId="29" fillId="6" borderId="0" applyFont="0" applyFill="0">
      <alignment/>
      <protection/>
    </xf>
    <xf numFmtId="0" fontId="29" fillId="7" borderId="0" applyFont="0" applyFill="0">
      <alignment/>
      <protection/>
    </xf>
    <xf numFmtId="0" fontId="29" fillId="8" borderId="0" applyFont="0" applyFill="0">
      <alignment/>
      <protection/>
    </xf>
    <xf numFmtId="0" fontId="29" fillId="9" borderId="0" applyFont="0" applyFill="0">
      <alignment/>
      <protection/>
    </xf>
    <xf numFmtId="0" fontId="29" fillId="10" borderId="0" applyFont="0" applyFill="0">
      <alignment/>
      <protection/>
    </xf>
    <xf numFmtId="0" fontId="29" fillId="5" borderId="0" applyFont="0" applyFill="0">
      <alignment/>
      <protection/>
    </xf>
    <xf numFmtId="0" fontId="29" fillId="8" borderId="0" applyFont="0" applyFill="0">
      <alignment/>
      <protection/>
    </xf>
    <xf numFmtId="0" fontId="29" fillId="11" borderId="0" applyFont="0" applyFill="0">
      <alignment/>
      <protection/>
    </xf>
    <xf numFmtId="0" fontId="30" fillId="12" borderId="0" applyFont="0" applyFill="0">
      <alignment/>
      <protection/>
    </xf>
    <xf numFmtId="0" fontId="30" fillId="9" borderId="0" applyFont="0" applyFill="0">
      <alignment/>
      <protection/>
    </xf>
    <xf numFmtId="0" fontId="30" fillId="10" borderId="0" applyFont="0" applyFill="0">
      <alignment/>
      <protection/>
    </xf>
    <xf numFmtId="0" fontId="30" fillId="13" borderId="0" applyFont="0" applyFill="0">
      <alignment/>
      <protection/>
    </xf>
    <xf numFmtId="0" fontId="30" fillId="14" borderId="0" applyFont="0" applyFill="0">
      <alignment/>
      <protection/>
    </xf>
    <xf numFmtId="0" fontId="30" fillId="15" borderId="0" applyFont="0" applyFill="0">
      <alignment/>
      <protection/>
    </xf>
    <xf numFmtId="0" fontId="30" fillId="16" borderId="0" applyFont="0" applyFill="0">
      <alignment/>
      <protection/>
    </xf>
    <xf numFmtId="0" fontId="30" fillId="17" borderId="0" applyFont="0" applyFill="0">
      <alignment/>
      <protection/>
    </xf>
    <xf numFmtId="0" fontId="30" fillId="18" borderId="0" applyFont="0" applyFill="0">
      <alignment/>
      <protection/>
    </xf>
    <xf numFmtId="0" fontId="30" fillId="13" borderId="0" applyFont="0" applyFill="0">
      <alignment/>
      <protection/>
    </xf>
    <xf numFmtId="0" fontId="30" fillId="14" borderId="0" applyFont="0" applyFill="0">
      <alignment/>
      <protection/>
    </xf>
    <xf numFmtId="0" fontId="30" fillId="19" borderId="0" applyFont="0" applyFill="0">
      <alignment/>
      <protection/>
    </xf>
    <xf numFmtId="0" fontId="31" fillId="3" borderId="0" applyFont="0" applyFill="0">
      <alignment/>
      <protection/>
    </xf>
    <xf numFmtId="0" fontId="32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33" fillId="21" borderId="2" applyFont="0" applyFill="0" applyBorder="0">
      <alignment/>
      <protection/>
    </xf>
    <xf numFmtId="0" fontId="34" fillId="0" borderId="0" applyFont="0">
      <alignment/>
      <protection/>
    </xf>
    <xf numFmtId="0" fontId="1" fillId="0" borderId="0" applyFont="0">
      <alignment vertical="top"/>
      <protection locked="0"/>
    </xf>
    <xf numFmtId="0" fontId="35" fillId="4" borderId="0" applyFont="0" applyFill="0">
      <alignment/>
      <protection/>
    </xf>
    <xf numFmtId="0" fontId="36" fillId="0" borderId="3" applyFont="0" applyBorder="0">
      <alignment/>
      <protection/>
    </xf>
    <xf numFmtId="0" fontId="37" fillId="0" borderId="4" applyFont="0" applyBorder="0">
      <alignment/>
      <protection/>
    </xf>
    <xf numFmtId="0" fontId="38" fillId="0" borderId="5" applyFont="0" applyBorder="0">
      <alignment/>
      <protection/>
    </xf>
    <xf numFmtId="0" fontId="38" fillId="0" borderId="0" applyFont="0">
      <alignment/>
      <protection/>
    </xf>
    <xf numFmtId="0" fontId="2" fillId="0" borderId="0" applyFont="0">
      <alignment vertical="top"/>
      <protection locked="0"/>
    </xf>
    <xf numFmtId="0" fontId="39" fillId="7" borderId="1" applyFont="0" applyFill="0" applyBorder="0">
      <alignment/>
      <protection/>
    </xf>
    <xf numFmtId="0" fontId="40" fillId="0" borderId="6" applyFont="0" applyBorder="0">
      <alignment/>
      <protection/>
    </xf>
    <xf numFmtId="0" fontId="41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23" borderId="7" applyFill="0" applyBorder="0">
      <alignment/>
      <protection/>
    </xf>
    <xf numFmtId="0" fontId="42" fillId="20" borderId="8" applyFont="0" applyFill="0" applyBorder="0">
      <alignment/>
      <protection/>
    </xf>
    <xf numFmtId="9" fontId="0" fillId="0" borderId="0" applyNumberFormat="0">
      <alignment/>
      <protection/>
    </xf>
    <xf numFmtId="0" fontId="43" fillId="0" borderId="0" applyFont="0">
      <alignment/>
      <protection/>
    </xf>
    <xf numFmtId="0" fontId="44" fillId="0" borderId="9" applyFont="0" applyBorder="0">
      <alignment/>
      <protection/>
    </xf>
    <xf numFmtId="0" fontId="45" fillId="0" borderId="0" applyFont="0">
      <alignment/>
      <protection/>
    </xf>
  </cellStyleXfs>
  <cellXfs count="4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6" fontId="11" fillId="2" borderId="11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3" fontId="13" fillId="0" borderId="15" xfId="0" applyNumberFormat="1" applyFont="1" applyBorder="1" applyAlignment="1" applyProtection="1">
      <alignment/>
      <protection/>
    </xf>
    <xf numFmtId="0" fontId="5" fillId="2" borderId="14" xfId="0" applyFont="1" applyFill="1" applyBorder="1" applyAlignment="1" applyProtection="1">
      <alignment vertical="center" wrapText="1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16" fontId="11" fillId="2" borderId="19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3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46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1" fillId="2" borderId="2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" fontId="6" fillId="8" borderId="11" xfId="0" applyNumberFormat="1" applyFont="1" applyFill="1" applyBorder="1" applyAlignment="1" applyProtection="1">
      <alignment/>
      <protection/>
    </xf>
    <xf numFmtId="1" fontId="6" fillId="8" borderId="19" xfId="0" applyNumberFormat="1" applyFont="1" applyFill="1" applyBorder="1" applyAlignment="1" applyProtection="1">
      <alignment/>
      <protection/>
    </xf>
    <xf numFmtId="1" fontId="6" fillId="8" borderId="12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" fontId="6" fillId="24" borderId="25" xfId="0" applyNumberFormat="1" applyFont="1" applyFill="1" applyBorder="1" applyAlignment="1" applyProtection="1">
      <alignment/>
      <protection/>
    </xf>
    <xf numFmtId="1" fontId="6" fillId="24" borderId="26" xfId="0" applyNumberFormat="1" applyFont="1" applyFill="1" applyBorder="1" applyAlignment="1" applyProtection="1">
      <alignment/>
      <protection/>
    </xf>
    <xf numFmtId="1" fontId="6" fillId="24" borderId="27" xfId="0" applyNumberFormat="1" applyFont="1" applyFill="1" applyBorder="1" applyAlignment="1" applyProtection="1">
      <alignment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4" fillId="0" borderId="29" xfId="0" applyFont="1" applyFill="1" applyBorder="1" applyAlignment="1">
      <alignment/>
    </xf>
    <xf numFmtId="16" fontId="11" fillId="2" borderId="12" xfId="0" applyNumberFormat="1" applyFont="1" applyFill="1" applyBorder="1" applyAlignment="1">
      <alignment horizontal="center" vertical="center" wrapText="1"/>
    </xf>
    <xf numFmtId="0" fontId="22" fillId="23" borderId="14" xfId="0" applyFont="1" applyFill="1" applyBorder="1" applyAlignment="1">
      <alignment vertical="center"/>
    </xf>
    <xf numFmtId="198" fontId="6" fillId="2" borderId="30" xfId="0" applyNumberFormat="1" applyFont="1" applyFill="1" applyBorder="1" applyAlignment="1" applyProtection="1">
      <alignment horizontal="right"/>
      <protection/>
    </xf>
    <xf numFmtId="1" fontId="6" fillId="2" borderId="30" xfId="0" applyNumberFormat="1" applyFont="1" applyFill="1" applyBorder="1" applyAlignment="1" applyProtection="1">
      <alignment/>
      <protection/>
    </xf>
    <xf numFmtId="198" fontId="6" fillId="2" borderId="26" xfId="0" applyNumberFormat="1" applyFont="1" applyFill="1" applyBorder="1" applyAlignment="1" applyProtection="1">
      <alignment horizontal="right"/>
      <protection/>
    </xf>
    <xf numFmtId="198" fontId="6" fillId="2" borderId="31" xfId="0" applyNumberFormat="1" applyFont="1" applyFill="1" applyBorder="1" applyAlignment="1" applyProtection="1">
      <alignment horizontal="right"/>
      <protection/>
    </xf>
    <xf numFmtId="0" fontId="6" fillId="2" borderId="32" xfId="0" applyFont="1" applyFill="1" applyBorder="1" applyAlignment="1" applyProtection="1">
      <alignment horizontal="left" vertical="center" wrapText="1"/>
      <protection/>
    </xf>
    <xf numFmtId="1" fontId="6" fillId="2" borderId="11" xfId="0" applyNumberFormat="1" applyFont="1" applyFill="1" applyBorder="1" applyAlignment="1" applyProtection="1">
      <alignment/>
      <protection/>
    </xf>
    <xf numFmtId="1" fontId="6" fillId="2" borderId="11" xfId="0" applyNumberFormat="1" applyFont="1" applyFill="1" applyBorder="1" applyAlignment="1" applyProtection="1">
      <alignment/>
      <protection locked="0"/>
    </xf>
    <xf numFmtId="1" fontId="6" fillId="2" borderId="19" xfId="0" applyNumberFormat="1" applyFont="1" applyFill="1" applyBorder="1" applyAlignment="1" applyProtection="1">
      <alignment/>
      <protection locked="0"/>
    </xf>
    <xf numFmtId="1" fontId="6" fillId="2" borderId="12" xfId="0" applyNumberFormat="1" applyFont="1" applyFill="1" applyBorder="1" applyAlignment="1" applyProtection="1">
      <alignment/>
      <protection locked="0"/>
    </xf>
    <xf numFmtId="1" fontId="6" fillId="2" borderId="25" xfId="0" applyNumberFormat="1" applyFont="1" applyFill="1" applyBorder="1" applyAlignment="1" applyProtection="1">
      <alignment/>
      <protection/>
    </xf>
    <xf numFmtId="1" fontId="6" fillId="2" borderId="33" xfId="0" applyNumberFormat="1" applyFont="1" applyFill="1" applyBorder="1" applyAlignment="1" applyProtection="1">
      <alignment/>
      <protection/>
    </xf>
    <xf numFmtId="1" fontId="6" fillId="2" borderId="26" xfId="0" applyNumberFormat="1" applyFont="1" applyFill="1" applyBorder="1" applyAlignment="1" applyProtection="1">
      <alignment/>
      <protection/>
    </xf>
    <xf numFmtId="1" fontId="6" fillId="2" borderId="31" xfId="0" applyNumberFormat="1" applyFont="1" applyFill="1" applyBorder="1" applyAlignment="1" applyProtection="1">
      <alignment/>
      <protection/>
    </xf>
    <xf numFmtId="1" fontId="6" fillId="0" borderId="26" xfId="0" applyNumberFormat="1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22" fillId="2" borderId="14" xfId="0" applyFont="1" applyFill="1" applyBorder="1" applyAlignment="1">
      <alignment horizontal="left" vertical="center" wrapText="1"/>
    </xf>
    <xf numFmtId="0" fontId="54" fillId="2" borderId="14" xfId="0" applyFont="1" applyFill="1" applyBorder="1" applyAlignment="1">
      <alignment vertical="center"/>
    </xf>
    <xf numFmtId="0" fontId="6" fillId="2" borderId="12" xfId="0" applyFont="1" applyFill="1" applyBorder="1" applyAlignment="1" applyProtection="1">
      <alignment/>
      <protection/>
    </xf>
    <xf numFmtId="0" fontId="22" fillId="2" borderId="14" xfId="0" applyFont="1" applyFill="1" applyBorder="1" applyAlignment="1">
      <alignment horizontal="left" vertical="center" wrapText="1" indent="3"/>
    </xf>
    <xf numFmtId="0" fontId="3" fillId="2" borderId="26" xfId="0" applyFont="1" applyFill="1" applyBorder="1" applyAlignment="1" applyProtection="1">
      <alignment/>
      <protection locked="0"/>
    </xf>
    <xf numFmtId="1" fontId="6" fillId="2" borderId="19" xfId="0" applyNumberFormat="1" applyFont="1" applyFill="1" applyBorder="1" applyAlignment="1" applyProtection="1">
      <alignment/>
      <protection/>
    </xf>
    <xf numFmtId="1" fontId="6" fillId="2" borderId="12" xfId="0" applyNumberFormat="1" applyFont="1" applyFill="1" applyBorder="1" applyAlignment="1" applyProtection="1">
      <alignment/>
      <protection/>
    </xf>
    <xf numFmtId="0" fontId="16" fillId="2" borderId="32" xfId="0" applyFont="1" applyFill="1" applyBorder="1" applyAlignment="1" applyProtection="1">
      <alignment horizontal="left"/>
      <protection/>
    </xf>
    <xf numFmtId="0" fontId="16" fillId="2" borderId="34" xfId="0" applyFont="1" applyFill="1" applyBorder="1" applyAlignment="1" applyProtection="1">
      <alignment horizontal="left"/>
      <protection/>
    </xf>
    <xf numFmtId="0" fontId="17" fillId="2" borderId="35" xfId="0" applyFont="1" applyFill="1" applyBorder="1" applyAlignment="1" applyProtection="1">
      <alignment horizontal="left" indent="2"/>
      <protection/>
    </xf>
    <xf numFmtId="0" fontId="17" fillId="2" borderId="36" xfId="0" applyFont="1" applyFill="1" applyBorder="1" applyAlignment="1" applyProtection="1">
      <alignment horizontal="left" indent="2"/>
      <protection/>
    </xf>
    <xf numFmtId="0" fontId="16" fillId="2" borderId="14" xfId="0" applyFont="1" applyFill="1" applyBorder="1" applyAlignment="1" applyProtection="1">
      <alignment horizontal="left" vertical="center" wrapText="1"/>
      <protection/>
    </xf>
    <xf numFmtId="0" fontId="16" fillId="2" borderId="37" xfId="0" applyFont="1" applyFill="1" applyBorder="1" applyAlignment="1" applyProtection="1">
      <alignment horizontal="left" vertical="center"/>
      <protection/>
    </xf>
    <xf numFmtId="0" fontId="17" fillId="2" borderId="38" xfId="0" applyFont="1" applyFill="1" applyBorder="1" applyAlignment="1" applyProtection="1">
      <alignment horizontal="left" indent="4"/>
      <protection/>
    </xf>
    <xf numFmtId="0" fontId="16" fillId="2" borderId="3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/>
      <protection locked="0"/>
    </xf>
    <xf numFmtId="1" fontId="6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/>
      <protection locked="0"/>
    </xf>
    <xf numFmtId="1" fontId="6" fillId="0" borderId="27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/>
      <protection locked="0"/>
    </xf>
    <xf numFmtId="1" fontId="3" fillId="0" borderId="26" xfId="0" applyNumberFormat="1" applyFont="1" applyFill="1" applyBorder="1" applyAlignment="1" applyProtection="1">
      <alignment/>
      <protection locked="0"/>
    </xf>
    <xf numFmtId="1" fontId="6" fillId="0" borderId="30" xfId="0" applyNumberFormat="1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17" fillId="23" borderId="35" xfId="0" applyFont="1" applyFill="1" applyBorder="1" applyAlignment="1" applyProtection="1">
      <alignment horizontal="left" indent="2"/>
      <protection/>
    </xf>
    <xf numFmtId="0" fontId="17" fillId="23" borderId="36" xfId="0" applyFont="1" applyFill="1" applyBorder="1" applyAlignment="1" applyProtection="1">
      <alignment horizontal="left" indent="2"/>
      <protection/>
    </xf>
    <xf numFmtId="0" fontId="17" fillId="23" borderId="38" xfId="0" applyFont="1" applyFill="1" applyBorder="1" applyAlignment="1" applyProtection="1">
      <alignment horizontal="left" indent="2"/>
      <protection/>
    </xf>
    <xf numFmtId="0" fontId="17" fillId="23" borderId="50" xfId="0" applyFont="1" applyFill="1" applyBorder="1" applyAlignment="1" applyProtection="1">
      <alignment horizontal="left" indent="1"/>
      <protection/>
    </xf>
    <xf numFmtId="0" fontId="17" fillId="23" borderId="51" xfId="0" applyFont="1" applyFill="1" applyBorder="1" applyAlignment="1" applyProtection="1">
      <alignment horizontal="left" indent="4"/>
      <protection/>
    </xf>
    <xf numFmtId="0" fontId="23" fillId="23" borderId="34" xfId="0" applyFont="1" applyFill="1" applyBorder="1" applyAlignment="1">
      <alignment horizontal="left" wrapText="1" indent="1"/>
    </xf>
    <xf numFmtId="0" fontId="24" fillId="23" borderId="35" xfId="0" applyFont="1" applyFill="1" applyBorder="1" applyAlignment="1">
      <alignment horizontal="left" wrapText="1" indent="6"/>
    </xf>
    <xf numFmtId="0" fontId="24" fillId="23" borderId="52" xfId="0" applyFont="1" applyFill="1" applyBorder="1" applyAlignment="1">
      <alignment horizontal="left" wrapText="1" indent="6"/>
    </xf>
    <xf numFmtId="0" fontId="24" fillId="23" borderId="36" xfId="0" applyFont="1" applyFill="1" applyBorder="1" applyAlignment="1">
      <alignment horizontal="left" wrapText="1" indent="6"/>
    </xf>
    <xf numFmtId="0" fontId="23" fillId="23" borderId="34" xfId="0" applyFont="1" applyFill="1" applyBorder="1" applyAlignment="1">
      <alignment horizontal="left" wrapText="1" indent="3"/>
    </xf>
    <xf numFmtId="0" fontId="24" fillId="23" borderId="35" xfId="0" applyFont="1" applyFill="1" applyBorder="1" applyAlignment="1">
      <alignment horizontal="left" wrapText="1" indent="8"/>
    </xf>
    <xf numFmtId="0" fontId="24" fillId="23" borderId="53" xfId="0" applyFont="1" applyFill="1" applyBorder="1" applyAlignment="1">
      <alignment horizontal="left" wrapText="1" indent="6"/>
    </xf>
    <xf numFmtId="0" fontId="3" fillId="23" borderId="34" xfId="0" applyFont="1" applyFill="1" applyBorder="1" applyAlignment="1" applyProtection="1">
      <alignment horizontal="left" indent="1"/>
      <protection/>
    </xf>
    <xf numFmtId="0" fontId="3" fillId="23" borderId="35" xfId="0" applyFont="1" applyFill="1" applyBorder="1" applyAlignment="1" applyProtection="1">
      <alignment horizontal="left" indent="5"/>
      <protection/>
    </xf>
    <xf numFmtId="0" fontId="3" fillId="23" borderId="53" xfId="0" applyFont="1" applyFill="1" applyBorder="1" applyAlignment="1" applyProtection="1">
      <alignment horizontal="left" indent="5"/>
      <protection/>
    </xf>
    <xf numFmtId="0" fontId="3" fillId="23" borderId="54" xfId="0" applyFont="1" applyFill="1" applyBorder="1" applyAlignment="1">
      <alignment horizontal="left" wrapText="1" indent="1"/>
    </xf>
    <xf numFmtId="0" fontId="3" fillId="23" borderId="35" xfId="0" applyFont="1" applyFill="1" applyBorder="1" applyAlignment="1">
      <alignment horizontal="left" wrapText="1" indent="6"/>
    </xf>
    <xf numFmtId="0" fontId="3" fillId="23" borderId="53" xfId="0" applyFont="1" applyFill="1" applyBorder="1" applyAlignment="1">
      <alignment horizontal="left" wrapText="1" indent="6"/>
    </xf>
    <xf numFmtId="0" fontId="3" fillId="23" borderId="34" xfId="0" applyFont="1" applyFill="1" applyBorder="1" applyAlignment="1">
      <alignment horizontal="left" indent="1"/>
    </xf>
    <xf numFmtId="0" fontId="3" fillId="23" borderId="54" xfId="0" applyFont="1" applyFill="1" applyBorder="1" applyAlignment="1">
      <alignment horizontal="left" indent="6"/>
    </xf>
    <xf numFmtId="0" fontId="3" fillId="23" borderId="35" xfId="0" applyFont="1" applyFill="1" applyBorder="1" applyAlignment="1">
      <alignment horizontal="left" indent="6"/>
    </xf>
    <xf numFmtId="0" fontId="3" fillId="23" borderId="53" xfId="0" applyFont="1" applyFill="1" applyBorder="1" applyAlignment="1">
      <alignment horizontal="left" indent="6"/>
    </xf>
    <xf numFmtId="0" fontId="5" fillId="0" borderId="0" xfId="0" applyFont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13" fillId="23" borderId="17" xfId="0" applyFont="1" applyFill="1" applyBorder="1" applyAlignment="1">
      <alignment/>
    </xf>
    <xf numFmtId="0" fontId="13" fillId="23" borderId="18" xfId="0" applyFont="1" applyFill="1" applyBorder="1" applyAlignment="1">
      <alignment/>
    </xf>
    <xf numFmtId="0" fontId="13" fillId="23" borderId="55" xfId="0" applyFont="1" applyFill="1" applyBorder="1" applyAlignment="1">
      <alignment/>
    </xf>
    <xf numFmtId="0" fontId="56" fillId="25" borderId="0" xfId="0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/>
    </xf>
    <xf numFmtId="0" fontId="6" fillId="26" borderId="14" xfId="0" applyFont="1" applyFill="1" applyBorder="1" applyAlignment="1">
      <alignment horizontal="left" vertical="center"/>
    </xf>
    <xf numFmtId="1" fontId="6" fillId="26" borderId="11" xfId="0" applyNumberFormat="1" applyFont="1" applyFill="1" applyBorder="1" applyAlignment="1" applyProtection="1">
      <alignment/>
      <protection/>
    </xf>
    <xf numFmtId="1" fontId="6" fillId="26" borderId="56" xfId="0" applyNumberFormat="1" applyFont="1" applyFill="1" applyBorder="1" applyAlignment="1" applyProtection="1">
      <alignment/>
      <protection/>
    </xf>
    <xf numFmtId="1" fontId="6" fillId="26" borderId="19" xfId="0" applyNumberFormat="1" applyFont="1" applyFill="1" applyBorder="1" applyAlignment="1" applyProtection="1">
      <alignment/>
      <protection/>
    </xf>
    <xf numFmtId="1" fontId="6" fillId="26" borderId="12" xfId="0" applyNumberFormat="1" applyFont="1" applyFill="1" applyBorder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 horizontal="left"/>
    </xf>
    <xf numFmtId="0" fontId="10" fillId="26" borderId="10" xfId="0" applyFont="1" applyFill="1" applyBorder="1" applyAlignment="1" applyProtection="1">
      <alignment horizontal="center" vertical="center"/>
      <protection/>
    </xf>
    <xf numFmtId="0" fontId="3" fillId="23" borderId="54" xfId="0" applyFont="1" applyFill="1" applyBorder="1" applyAlignment="1">
      <alignment horizontal="left" indent="1"/>
    </xf>
    <xf numFmtId="198" fontId="6" fillId="2" borderId="25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7" fillId="23" borderId="11" xfId="0" applyFont="1" applyFill="1" applyBorder="1" applyAlignment="1" applyProtection="1">
      <alignment horizontal="left" indent="2"/>
      <protection/>
    </xf>
    <xf numFmtId="0" fontId="3" fillId="0" borderId="11" xfId="0" applyFont="1" applyBorder="1" applyAlignment="1" applyProtection="1">
      <alignment vertical="top"/>
      <protection locked="0"/>
    </xf>
    <xf numFmtId="0" fontId="50" fillId="0" borderId="0" xfId="0" applyFont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 vertical="top" wrapText="1"/>
      <protection locked="0"/>
    </xf>
    <xf numFmtId="49" fontId="3" fillId="0" borderId="18" xfId="0" applyNumberFormat="1" applyFont="1" applyFill="1" applyBorder="1" applyAlignment="1" applyProtection="1">
      <alignment vertical="top" wrapText="1"/>
      <protection locked="0"/>
    </xf>
    <xf numFmtId="49" fontId="3" fillId="0" borderId="55" xfId="0" applyNumberFormat="1" applyFont="1" applyFill="1" applyBorder="1" applyAlignment="1" applyProtection="1">
      <alignment vertical="top" wrapText="1"/>
      <protection locked="0"/>
    </xf>
    <xf numFmtId="3" fontId="6" fillId="2" borderId="12" xfId="0" applyNumberFormat="1" applyFont="1" applyFill="1" applyBorder="1" applyAlignment="1" applyProtection="1">
      <alignment/>
      <protection/>
    </xf>
    <xf numFmtId="3" fontId="13" fillId="0" borderId="41" xfId="0" applyNumberFormat="1" applyFont="1" applyFill="1" applyBorder="1" applyAlignment="1" applyProtection="1">
      <alignment/>
      <protection locked="0"/>
    </xf>
    <xf numFmtId="3" fontId="6" fillId="2" borderId="40" xfId="0" applyNumberFormat="1" applyFont="1" applyFill="1" applyBorder="1" applyAlignment="1" applyProtection="1">
      <alignment/>
      <protection/>
    </xf>
    <xf numFmtId="3" fontId="13" fillId="0" borderId="46" xfId="0" applyNumberFormat="1" applyFont="1" applyFill="1" applyBorder="1" applyAlignment="1" applyProtection="1">
      <alignment/>
      <protection locked="0"/>
    </xf>
    <xf numFmtId="3" fontId="13" fillId="0" borderId="41" xfId="0" applyNumberFormat="1" applyFont="1" applyFill="1" applyBorder="1" applyAlignment="1" applyProtection="1">
      <alignment/>
      <protection locked="0"/>
    </xf>
    <xf numFmtId="3" fontId="6" fillId="2" borderId="57" xfId="0" applyNumberFormat="1" applyFont="1" applyFill="1" applyBorder="1" applyAlignment="1" applyProtection="1">
      <alignment/>
      <protection/>
    </xf>
    <xf numFmtId="3" fontId="6" fillId="2" borderId="41" xfId="0" applyNumberFormat="1" applyFont="1" applyFill="1" applyBorder="1" applyAlignment="1" applyProtection="1">
      <alignment/>
      <protection/>
    </xf>
    <xf numFmtId="3" fontId="6" fillId="2" borderId="58" xfId="0" applyNumberFormat="1" applyFont="1" applyFill="1" applyBorder="1" applyAlignment="1" applyProtection="1">
      <alignment/>
      <protection/>
    </xf>
    <xf numFmtId="3" fontId="13" fillId="0" borderId="42" xfId="0" applyNumberFormat="1" applyFont="1" applyFill="1" applyBorder="1" applyAlignment="1" applyProtection="1">
      <alignment/>
      <protection locked="0"/>
    </xf>
    <xf numFmtId="3" fontId="13" fillId="0" borderId="44" xfId="0" applyNumberFormat="1" applyFont="1" applyFill="1" applyBorder="1" applyAlignment="1" applyProtection="1">
      <alignment/>
      <protection locked="0"/>
    </xf>
    <xf numFmtId="3" fontId="6" fillId="2" borderId="44" xfId="0" applyNumberFormat="1" applyFont="1" applyFill="1" applyBorder="1" applyAlignment="1" applyProtection="1">
      <alignment/>
      <protection/>
    </xf>
    <xf numFmtId="3" fontId="6" fillId="2" borderId="59" xfId="0" applyNumberFormat="1" applyFont="1" applyFill="1" applyBorder="1" applyAlignment="1" applyProtection="1">
      <alignment/>
      <protection/>
    </xf>
    <xf numFmtId="0" fontId="3" fillId="0" borderId="0" xfId="58" applyFont="1">
      <alignment/>
      <protection/>
    </xf>
    <xf numFmtId="0" fontId="8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25" fillId="0" borderId="0" xfId="58" applyFont="1">
      <alignment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3" fillId="0" borderId="43" xfId="58" applyFont="1" applyFill="1" applyBorder="1" applyProtection="1">
      <alignment/>
      <protection locked="0"/>
    </xf>
    <xf numFmtId="0" fontId="3" fillId="0" borderId="31" xfId="58" applyFont="1" applyFill="1" applyBorder="1" applyProtection="1">
      <alignment/>
      <protection locked="0"/>
    </xf>
    <xf numFmtId="0" fontId="3" fillId="0" borderId="48" xfId="58" applyFont="1" applyFill="1" applyBorder="1" applyProtection="1">
      <alignment/>
      <protection locked="0"/>
    </xf>
    <xf numFmtId="1" fontId="6" fillId="27" borderId="31" xfId="58" applyNumberFormat="1" applyFont="1" applyFill="1" applyBorder="1" applyAlignment="1" applyProtection="1">
      <alignment/>
      <protection/>
    </xf>
    <xf numFmtId="0" fontId="3" fillId="28" borderId="53" xfId="58" applyFont="1" applyFill="1" applyBorder="1" applyAlignment="1">
      <alignment horizontal="left" indent="5"/>
      <protection/>
    </xf>
    <xf numFmtId="0" fontId="3" fillId="0" borderId="42" xfId="58" applyFont="1" applyFill="1" applyBorder="1" applyProtection="1">
      <alignment/>
      <protection locked="0"/>
    </xf>
    <xf numFmtId="0" fontId="3" fillId="0" borderId="33" xfId="58" applyFont="1" applyFill="1" applyBorder="1" applyProtection="1">
      <alignment/>
      <protection locked="0"/>
    </xf>
    <xf numFmtId="0" fontId="3" fillId="0" borderId="49" xfId="58" applyFont="1" applyFill="1" applyBorder="1" applyProtection="1">
      <alignment/>
      <protection locked="0"/>
    </xf>
    <xf numFmtId="1" fontId="6" fillId="27" borderId="33" xfId="58" applyNumberFormat="1" applyFont="1" applyFill="1" applyBorder="1" applyAlignment="1" applyProtection="1">
      <alignment/>
      <protection/>
    </xf>
    <xf numFmtId="0" fontId="3" fillId="28" borderId="35" xfId="58" applyFont="1" applyFill="1" applyBorder="1" applyAlignment="1">
      <alignment horizontal="left" indent="5"/>
      <protection/>
    </xf>
    <xf numFmtId="0" fontId="3" fillId="0" borderId="41" xfId="58" applyFont="1" applyFill="1" applyBorder="1" applyProtection="1">
      <alignment/>
      <protection locked="0"/>
    </xf>
    <xf numFmtId="0" fontId="3" fillId="0" borderId="26" xfId="58" applyFont="1" applyFill="1" applyBorder="1" applyProtection="1">
      <alignment/>
      <protection locked="0"/>
    </xf>
    <xf numFmtId="0" fontId="3" fillId="0" borderId="47" xfId="58" applyFont="1" applyFill="1" applyBorder="1" applyProtection="1">
      <alignment/>
      <protection locked="0"/>
    </xf>
    <xf numFmtId="1" fontId="6" fillId="27" borderId="26" xfId="58" applyNumberFormat="1" applyFont="1" applyFill="1" applyBorder="1" applyAlignment="1" applyProtection="1">
      <alignment/>
      <protection/>
    </xf>
    <xf numFmtId="0" fontId="3" fillId="0" borderId="47" xfId="58" applyFont="1" applyFill="1" applyBorder="1" applyProtection="1">
      <alignment/>
      <protection/>
    </xf>
    <xf numFmtId="0" fontId="3" fillId="28" borderId="35" xfId="58" applyFont="1" applyFill="1" applyBorder="1" applyAlignment="1">
      <alignment horizontal="left" indent="6"/>
      <protection/>
    </xf>
    <xf numFmtId="0" fontId="3" fillId="28" borderId="35" xfId="58" applyFont="1" applyFill="1" applyBorder="1" applyAlignment="1">
      <alignment horizontal="left" wrapText="1" indent="1"/>
      <protection/>
    </xf>
    <xf numFmtId="1" fontId="6" fillId="27" borderId="12" xfId="58" applyNumberFormat="1" applyFont="1" applyFill="1" applyBorder="1" applyAlignment="1" applyProtection="1">
      <alignment/>
      <protection/>
    </xf>
    <xf numFmtId="1" fontId="6" fillId="27" borderId="11" xfId="58" applyNumberFormat="1" applyFont="1" applyFill="1" applyBorder="1" applyAlignment="1" applyProtection="1">
      <alignment/>
      <protection/>
    </xf>
    <xf numFmtId="1" fontId="6" fillId="27" borderId="19" xfId="58" applyNumberFormat="1" applyFont="1" applyFill="1" applyBorder="1" applyAlignment="1" applyProtection="1">
      <alignment/>
      <protection/>
    </xf>
    <xf numFmtId="1" fontId="6" fillId="27" borderId="22" xfId="58" applyNumberFormat="1" applyFont="1" applyFill="1" applyBorder="1" applyAlignment="1" applyProtection="1">
      <alignment/>
      <protection/>
    </xf>
    <xf numFmtId="0" fontId="22" fillId="27" borderId="14" xfId="58" applyFont="1" applyFill="1" applyBorder="1" applyAlignment="1">
      <alignment horizontal="left" vertical="center" indent="1"/>
      <protection/>
    </xf>
    <xf numFmtId="0" fontId="10" fillId="0" borderId="10" xfId="58" applyFont="1" applyFill="1" applyBorder="1" applyAlignment="1" applyProtection="1">
      <alignment horizontal="center" vertical="center"/>
      <protection/>
    </xf>
    <xf numFmtId="0" fontId="3" fillId="0" borderId="44" xfId="58" applyFont="1" applyFill="1" applyBorder="1" applyProtection="1">
      <alignment/>
      <protection locked="0"/>
    </xf>
    <xf numFmtId="0" fontId="3" fillId="0" borderId="27" xfId="58" applyFont="1" applyFill="1" applyBorder="1" applyProtection="1">
      <alignment/>
      <protection locked="0"/>
    </xf>
    <xf numFmtId="0" fontId="3" fillId="0" borderId="60" xfId="58" applyFont="1" applyFill="1" applyBorder="1" applyProtection="1">
      <alignment/>
      <protection/>
    </xf>
    <xf numFmtId="198" fontId="6" fillId="27" borderId="27" xfId="58" applyNumberFormat="1" applyFont="1" applyFill="1" applyBorder="1" applyAlignment="1" applyProtection="1">
      <alignment/>
      <protection/>
    </xf>
    <xf numFmtId="198" fontId="6" fillId="27" borderId="26" xfId="58" applyNumberFormat="1" applyFont="1" applyFill="1" applyBorder="1" applyAlignment="1" applyProtection="1">
      <alignment/>
      <protection/>
    </xf>
    <xf numFmtId="198" fontId="6" fillId="27" borderId="30" xfId="58" applyNumberFormat="1" applyFont="1" applyFill="1" applyBorder="1" applyAlignment="1" applyProtection="1">
      <alignment/>
      <protection/>
    </xf>
    <xf numFmtId="0" fontId="3" fillId="28" borderId="34" xfId="58" applyFont="1" applyFill="1" applyBorder="1" applyAlignment="1">
      <alignment horizontal="left" indent="1"/>
      <protection/>
    </xf>
    <xf numFmtId="198" fontId="6" fillId="27" borderId="11" xfId="58" applyNumberFormat="1" applyFont="1" applyFill="1" applyBorder="1" applyAlignment="1" applyProtection="1">
      <alignment/>
      <protection/>
    </xf>
    <xf numFmtId="0" fontId="54" fillId="27" borderId="14" xfId="58" applyFont="1" applyFill="1" applyBorder="1" applyAlignment="1">
      <alignment horizontal="left" vertical="center" indent="1"/>
      <protection/>
    </xf>
    <xf numFmtId="0" fontId="3" fillId="0" borderId="49" xfId="58" applyFont="1" applyFill="1" applyBorder="1" applyProtection="1">
      <alignment/>
      <protection/>
    </xf>
    <xf numFmtId="1" fontId="6" fillId="27" borderId="27" xfId="58" applyNumberFormat="1" applyFont="1" applyFill="1" applyBorder="1" applyAlignment="1" applyProtection="1">
      <alignment/>
      <protection/>
    </xf>
    <xf numFmtId="0" fontId="3" fillId="28" borderId="52" xfId="58" applyFont="1" applyFill="1" applyBorder="1" applyAlignment="1">
      <alignment horizontal="left" indent="5"/>
      <protection/>
    </xf>
    <xf numFmtId="1" fontId="6" fillId="27" borderId="30" xfId="58" applyNumberFormat="1" applyFont="1" applyFill="1" applyBorder="1" applyAlignment="1" applyProtection="1">
      <alignment/>
      <protection/>
    </xf>
    <xf numFmtId="0" fontId="3" fillId="28" borderId="35" xfId="58" applyFont="1" applyFill="1" applyBorder="1" applyAlignment="1">
      <alignment horizontal="left" indent="1"/>
      <protection/>
    </xf>
    <xf numFmtId="1" fontId="6" fillId="27" borderId="58" xfId="58" applyNumberFormat="1" applyFont="1" applyFill="1" applyBorder="1" applyAlignment="1" applyProtection="1">
      <alignment/>
      <protection/>
    </xf>
    <xf numFmtId="1" fontId="6" fillId="27" borderId="17" xfId="58" applyNumberFormat="1" applyFont="1" applyFill="1" applyBorder="1" applyAlignment="1" applyProtection="1">
      <alignment/>
      <protection/>
    </xf>
    <xf numFmtId="0" fontId="3" fillId="28" borderId="36" xfId="58" applyFont="1" applyFill="1" applyBorder="1" applyAlignment="1">
      <alignment horizontal="left" indent="5"/>
      <protection/>
    </xf>
    <xf numFmtId="198" fontId="6" fillId="27" borderId="25" xfId="58" applyNumberFormat="1" applyFont="1" applyFill="1" applyBorder="1" applyAlignment="1" applyProtection="1">
      <alignment/>
      <protection/>
    </xf>
    <xf numFmtId="0" fontId="3" fillId="28" borderId="34" xfId="58" applyFont="1" applyFill="1" applyBorder="1" applyAlignment="1">
      <alignment horizontal="left" wrapText="1" indent="1"/>
      <protection/>
    </xf>
    <xf numFmtId="0" fontId="22" fillId="27" borderId="14" xfId="58" applyFont="1" applyFill="1" applyBorder="1" applyAlignment="1">
      <alignment horizontal="left" vertical="center" wrapText="1"/>
      <protection/>
    </xf>
    <xf numFmtId="198" fontId="6" fillId="27" borderId="33" xfId="58" applyNumberFormat="1" applyFont="1" applyFill="1" applyBorder="1" applyAlignment="1" applyProtection="1">
      <alignment/>
      <protection/>
    </xf>
    <xf numFmtId="198" fontId="6" fillId="27" borderId="22" xfId="58" applyNumberFormat="1" applyFont="1" applyFill="1" applyBorder="1" applyAlignment="1" applyProtection="1">
      <alignment/>
      <protection/>
    </xf>
    <xf numFmtId="0" fontId="22" fillId="27" borderId="14" xfId="58" applyFont="1" applyFill="1" applyBorder="1" applyAlignment="1">
      <alignment horizontal="left" vertical="center"/>
      <protection/>
    </xf>
    <xf numFmtId="0" fontId="22" fillId="0" borderId="12" xfId="58" applyFont="1" applyFill="1" applyBorder="1" applyProtection="1">
      <alignment/>
      <protection locked="0"/>
    </xf>
    <xf numFmtId="0" fontId="22" fillId="0" borderId="11" xfId="58" applyFont="1" applyFill="1" applyBorder="1" applyProtection="1">
      <alignment/>
      <protection locked="0"/>
    </xf>
    <xf numFmtId="0" fontId="22" fillId="0" borderId="19" xfId="58" applyFont="1" applyFill="1" applyBorder="1" applyProtection="1">
      <alignment/>
      <protection locked="0"/>
    </xf>
    <xf numFmtId="0" fontId="54" fillId="23" borderId="14" xfId="58" applyFont="1" applyFill="1" applyBorder="1" applyAlignment="1">
      <alignment horizontal="left" vertical="center" indent="1"/>
      <protection/>
    </xf>
    <xf numFmtId="0" fontId="3" fillId="28" borderId="52" xfId="58" applyFont="1" applyFill="1" applyBorder="1" applyAlignment="1">
      <alignment horizontal="left" indent="1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6" fillId="27" borderId="12" xfId="58" applyFont="1" applyFill="1" applyBorder="1" applyAlignment="1">
      <alignment vertical="center"/>
      <protection/>
    </xf>
    <xf numFmtId="0" fontId="6" fillId="27" borderId="11" xfId="58" applyFont="1" applyFill="1" applyBorder="1" applyAlignment="1">
      <alignment vertical="center"/>
      <protection/>
    </xf>
    <xf numFmtId="1" fontId="6" fillId="27" borderId="11" xfId="58" applyNumberFormat="1" applyFont="1" applyFill="1" applyBorder="1" applyAlignment="1">
      <alignment vertical="center"/>
      <protection/>
    </xf>
    <xf numFmtId="0" fontId="22" fillId="27" borderId="14" xfId="58" applyFont="1" applyFill="1" applyBorder="1" applyAlignment="1">
      <alignment vertical="center"/>
      <protection/>
    </xf>
    <xf numFmtId="0" fontId="3" fillId="0" borderId="60" xfId="58" applyFont="1" applyFill="1" applyBorder="1" applyProtection="1">
      <alignment/>
      <protection locked="0"/>
    </xf>
    <xf numFmtId="0" fontId="46" fillId="28" borderId="36" xfId="58" applyFont="1" applyFill="1" applyBorder="1" applyAlignment="1">
      <alignment horizontal="left" indent="5"/>
      <protection/>
    </xf>
    <xf numFmtId="0" fontId="46" fillId="28" borderId="35" xfId="58" applyFont="1" applyFill="1" applyBorder="1" applyAlignment="1">
      <alignment horizontal="left" indent="5"/>
      <protection/>
    </xf>
    <xf numFmtId="0" fontId="46" fillId="28" borderId="35" xfId="58" applyFont="1" applyFill="1" applyBorder="1" applyAlignment="1">
      <alignment horizontal="left" indent="1"/>
      <protection/>
    </xf>
    <xf numFmtId="198" fontId="6" fillId="27" borderId="12" xfId="58" applyNumberFormat="1" applyFont="1" applyFill="1" applyBorder="1" applyAlignment="1" applyProtection="1">
      <alignment horizontal="right"/>
      <protection/>
    </xf>
    <xf numFmtId="198" fontId="6" fillId="27" borderId="11" xfId="58" applyNumberFormat="1" applyFont="1" applyFill="1" applyBorder="1" applyAlignment="1" applyProtection="1">
      <alignment horizontal="right"/>
      <protection/>
    </xf>
    <xf numFmtId="198" fontId="6" fillId="27" borderId="19" xfId="58" applyNumberFormat="1" applyFont="1" applyFill="1" applyBorder="1" applyAlignment="1" applyProtection="1">
      <alignment horizontal="right"/>
      <protection/>
    </xf>
    <xf numFmtId="0" fontId="0" fillId="0" borderId="0" xfId="58" applyFill="1">
      <alignment/>
      <protection/>
    </xf>
    <xf numFmtId="1" fontId="6" fillId="8" borderId="12" xfId="58" applyNumberFormat="1" applyFont="1" applyFill="1" applyBorder="1" applyAlignment="1" applyProtection="1">
      <alignment/>
      <protection/>
    </xf>
    <xf numFmtId="1" fontId="6" fillId="8" borderId="11" xfId="58" applyNumberFormat="1" applyFont="1" applyFill="1" applyBorder="1" applyAlignment="1" applyProtection="1">
      <alignment/>
      <protection/>
    </xf>
    <xf numFmtId="1" fontId="6" fillId="8" borderId="19" xfId="58" applyNumberFormat="1" applyFont="1" applyFill="1" applyBorder="1" applyAlignment="1" applyProtection="1">
      <alignment/>
      <protection/>
    </xf>
    <xf numFmtId="0" fontId="6" fillId="0" borderId="14" xfId="58" applyFont="1" applyFill="1" applyBorder="1" applyAlignment="1">
      <alignment horizontal="left" vertical="center"/>
      <protection/>
    </xf>
    <xf numFmtId="0" fontId="11" fillId="2" borderId="11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5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56" xfId="0" applyNumberFormat="1" applyFont="1" applyFill="1" applyBorder="1" applyAlignment="1" applyProtection="1">
      <alignment horizontal="center"/>
      <protection locked="0"/>
    </xf>
    <xf numFmtId="49" fontId="6" fillId="0" borderId="6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49" fontId="5" fillId="0" borderId="56" xfId="0" applyNumberFormat="1" applyFont="1" applyFill="1" applyBorder="1" applyAlignment="1" applyProtection="1">
      <alignment horizontal="center"/>
      <protection locked="0"/>
    </xf>
    <xf numFmtId="49" fontId="5" fillId="0" borderId="6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13" fillId="23" borderId="62" xfId="0" applyFont="1" applyFill="1" applyBorder="1" applyAlignment="1">
      <alignment horizontal="left"/>
    </xf>
    <xf numFmtId="0" fontId="13" fillId="23" borderId="63" xfId="0" applyFont="1" applyFill="1" applyBorder="1" applyAlignment="1">
      <alignment horizontal="left"/>
    </xf>
    <xf numFmtId="0" fontId="13" fillId="23" borderId="64" xfId="0" applyFont="1" applyFill="1" applyBorder="1" applyAlignment="1">
      <alignment horizontal="left"/>
    </xf>
    <xf numFmtId="49" fontId="3" fillId="0" borderId="30" xfId="0" applyNumberFormat="1" applyFont="1" applyFill="1" applyBorder="1" applyAlignment="1" applyProtection="1">
      <alignment horizontal="left" wrapText="1"/>
      <protection locked="0"/>
    </xf>
    <xf numFmtId="0" fontId="13" fillId="23" borderId="47" xfId="0" applyFont="1" applyFill="1" applyBorder="1" applyAlignment="1">
      <alignment horizontal="left" vertical="top"/>
    </xf>
    <xf numFmtId="0" fontId="13" fillId="23" borderId="65" xfId="0" applyFont="1" applyFill="1" applyBorder="1" applyAlignment="1">
      <alignment horizontal="left" vertical="top"/>
    </xf>
    <xf numFmtId="0" fontId="13" fillId="23" borderId="66" xfId="0" applyFont="1" applyFill="1" applyBorder="1" applyAlignment="1">
      <alignment horizontal="left" vertical="top"/>
    </xf>
    <xf numFmtId="49" fontId="3" fillId="0" borderId="26" xfId="0" applyNumberFormat="1" applyFont="1" applyFill="1" applyBorder="1" applyAlignment="1" applyProtection="1">
      <alignment horizontal="left" vertical="top" wrapText="1"/>
      <protection locked="0"/>
    </xf>
    <xf numFmtId="0" fontId="13" fillId="23" borderId="47" xfId="0" applyFont="1" applyFill="1" applyBorder="1" applyAlignment="1">
      <alignment horizontal="left"/>
    </xf>
    <xf numFmtId="0" fontId="13" fillId="23" borderId="65" xfId="0" applyFont="1" applyFill="1" applyBorder="1" applyAlignment="1">
      <alignment horizontal="left"/>
    </xf>
    <xf numFmtId="0" fontId="13" fillId="23" borderId="66" xfId="0" applyFont="1" applyFill="1" applyBorder="1" applyAlignment="1">
      <alignment horizontal="left"/>
    </xf>
    <xf numFmtId="49" fontId="3" fillId="0" borderId="26" xfId="0" applyNumberFormat="1" applyFont="1" applyFill="1" applyBorder="1" applyAlignment="1" applyProtection="1">
      <alignment horizontal="left" wrapText="1"/>
      <protection locked="0"/>
    </xf>
    <xf numFmtId="49" fontId="3" fillId="0" borderId="49" xfId="0" applyNumberFormat="1" applyFont="1" applyFill="1" applyBorder="1" applyAlignment="1" applyProtection="1">
      <alignment horizontal="left" vertical="top" wrapText="1"/>
      <protection locked="0"/>
    </xf>
    <xf numFmtId="49" fontId="3" fillId="0" borderId="67" xfId="0" applyNumberFormat="1" applyFont="1" applyFill="1" applyBorder="1" applyAlignment="1" applyProtection="1">
      <alignment horizontal="left" vertical="top" wrapText="1"/>
      <protection locked="0"/>
    </xf>
    <xf numFmtId="49" fontId="3" fillId="0" borderId="68" xfId="0" applyNumberFormat="1" applyFont="1" applyFill="1" applyBorder="1" applyAlignment="1" applyProtection="1">
      <alignment horizontal="left" vertical="top" wrapText="1"/>
      <protection locked="0"/>
    </xf>
    <xf numFmtId="0" fontId="13" fillId="23" borderId="49" xfId="0" applyFont="1" applyFill="1" applyBorder="1" applyAlignment="1">
      <alignment horizontal="left"/>
    </xf>
    <xf numFmtId="0" fontId="13" fillId="23" borderId="67" xfId="0" applyFont="1" applyFill="1" applyBorder="1" applyAlignment="1">
      <alignment horizontal="left"/>
    </xf>
    <xf numFmtId="0" fontId="13" fillId="23" borderId="68" xfId="0" applyFont="1" applyFill="1" applyBorder="1" applyAlignment="1">
      <alignment horizontal="left"/>
    </xf>
    <xf numFmtId="49" fontId="3" fillId="0" borderId="69" xfId="0" applyNumberFormat="1" applyFont="1" applyFill="1" applyBorder="1" applyAlignment="1" applyProtection="1">
      <alignment horizontal="left" vertical="top" wrapText="1"/>
      <protection locked="0"/>
    </xf>
    <xf numFmtId="49" fontId="3" fillId="0" borderId="70" xfId="0" applyNumberFormat="1" applyFont="1" applyFill="1" applyBorder="1" applyAlignment="1" applyProtection="1">
      <alignment horizontal="left" vertical="top" wrapText="1"/>
      <protection locked="0"/>
    </xf>
    <xf numFmtId="49" fontId="3" fillId="0" borderId="71" xfId="0" applyNumberFormat="1" applyFont="1" applyFill="1" applyBorder="1" applyAlignment="1" applyProtection="1">
      <alignment horizontal="left" vertical="top" wrapText="1"/>
      <protection locked="0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/>
    </xf>
    <xf numFmtId="49" fontId="3" fillId="0" borderId="18" xfId="0" applyNumberFormat="1" applyFont="1" applyFill="1" applyBorder="1" applyAlignment="1" applyProtection="1">
      <alignment horizontal="left" vertical="top" wrapText="1"/>
      <protection locked="0"/>
    </xf>
    <xf numFmtId="49" fontId="3" fillId="0" borderId="55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13" fillId="23" borderId="60" xfId="0" applyFont="1" applyFill="1" applyBorder="1" applyAlignment="1">
      <alignment horizontal="left"/>
    </xf>
    <xf numFmtId="0" fontId="13" fillId="23" borderId="72" xfId="0" applyFont="1" applyFill="1" applyBorder="1" applyAlignment="1">
      <alignment horizontal="left"/>
    </xf>
    <xf numFmtId="0" fontId="13" fillId="23" borderId="73" xfId="0" applyFont="1" applyFill="1" applyBorder="1" applyAlignment="1">
      <alignment horizontal="left"/>
    </xf>
    <xf numFmtId="49" fontId="3" fillId="0" borderId="27" xfId="0" applyNumberFormat="1" applyFont="1" applyFill="1" applyBorder="1" applyAlignment="1" applyProtection="1">
      <alignment horizontal="left" wrapText="1"/>
      <protection locked="0"/>
    </xf>
    <xf numFmtId="0" fontId="47" fillId="23" borderId="17" xfId="0" applyFont="1" applyFill="1" applyBorder="1" applyAlignment="1">
      <alignment horizontal="left"/>
    </xf>
    <xf numFmtId="0" fontId="47" fillId="23" borderId="18" xfId="0" applyFont="1" applyFill="1" applyBorder="1" applyAlignment="1">
      <alignment horizontal="left"/>
    </xf>
    <xf numFmtId="0" fontId="47" fillId="23" borderId="55" xfId="0" applyFont="1" applyFill="1" applyBorder="1" applyAlignment="1">
      <alignment horizontal="left"/>
    </xf>
    <xf numFmtId="0" fontId="13" fillId="23" borderId="17" xfId="0" applyFont="1" applyFill="1" applyBorder="1" applyAlignment="1">
      <alignment horizontal="left"/>
    </xf>
    <xf numFmtId="0" fontId="13" fillId="23" borderId="18" xfId="0" applyFont="1" applyFill="1" applyBorder="1" applyAlignment="1">
      <alignment horizontal="left"/>
    </xf>
    <xf numFmtId="0" fontId="13" fillId="23" borderId="55" xfId="0" applyFont="1" applyFill="1" applyBorder="1" applyAlignment="1">
      <alignment horizontal="left"/>
    </xf>
    <xf numFmtId="0" fontId="6" fillId="0" borderId="17" xfId="0" applyFont="1" applyFill="1" applyBorder="1" applyAlignment="1" applyProtection="1">
      <alignment horizontal="center" wrapText="1"/>
      <protection/>
    </xf>
    <xf numFmtId="0" fontId="6" fillId="0" borderId="18" xfId="0" applyFont="1" applyFill="1" applyBorder="1" applyAlignment="1" applyProtection="1">
      <alignment horizontal="center" wrapText="1"/>
      <protection/>
    </xf>
    <xf numFmtId="0" fontId="6" fillId="0" borderId="55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23" borderId="62" xfId="0" applyFont="1" applyFill="1" applyBorder="1" applyAlignment="1" applyProtection="1">
      <alignment horizontal="left" wrapText="1"/>
      <protection/>
    </xf>
    <xf numFmtId="0" fontId="13" fillId="23" borderId="63" xfId="0" applyFont="1" applyFill="1" applyBorder="1" applyAlignment="1" applyProtection="1">
      <alignment horizontal="left" wrapText="1"/>
      <protection/>
    </xf>
    <xf numFmtId="0" fontId="13" fillId="23" borderId="64" xfId="0" applyFont="1" applyFill="1" applyBorder="1" applyAlignment="1" applyProtection="1">
      <alignment horizontal="left" wrapText="1"/>
      <protection/>
    </xf>
    <xf numFmtId="0" fontId="13" fillId="0" borderId="69" xfId="0" applyFont="1" applyFill="1" applyBorder="1" applyAlignment="1" applyProtection="1">
      <alignment horizontal="left" wrapText="1"/>
      <protection locked="0"/>
    </xf>
    <xf numFmtId="0" fontId="13" fillId="0" borderId="70" xfId="0" applyFont="1" applyFill="1" applyBorder="1" applyAlignment="1" applyProtection="1">
      <alignment horizontal="left" wrapText="1"/>
      <protection locked="0"/>
    </xf>
    <xf numFmtId="0" fontId="13" fillId="0" borderId="71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13" fillId="23" borderId="47" xfId="0" applyFont="1" applyFill="1" applyBorder="1" applyAlignment="1" applyProtection="1">
      <alignment horizontal="left" wrapText="1"/>
      <protection/>
    </xf>
    <xf numFmtId="0" fontId="13" fillId="23" borderId="65" xfId="0" applyFont="1" applyFill="1" applyBorder="1" applyAlignment="1" applyProtection="1">
      <alignment horizontal="left" wrapText="1"/>
      <protection/>
    </xf>
    <xf numFmtId="0" fontId="13" fillId="23" borderId="66" xfId="0" applyFont="1" applyFill="1" applyBorder="1" applyAlignment="1" applyProtection="1">
      <alignment horizontal="left" wrapText="1"/>
      <protection/>
    </xf>
    <xf numFmtId="0" fontId="3" fillId="0" borderId="49" xfId="0" applyFont="1" applyFill="1" applyBorder="1" applyAlignment="1" applyProtection="1">
      <alignment horizontal="left"/>
      <protection locked="0"/>
    </xf>
    <xf numFmtId="0" fontId="3" fillId="0" borderId="67" xfId="0" applyFont="1" applyFill="1" applyBorder="1" applyAlignment="1" applyProtection="1">
      <alignment horizontal="left"/>
      <protection locked="0"/>
    </xf>
    <xf numFmtId="0" fontId="3" fillId="0" borderId="68" xfId="0" applyFont="1" applyFill="1" applyBorder="1" applyAlignment="1" applyProtection="1">
      <alignment horizontal="left"/>
      <protection locked="0"/>
    </xf>
    <xf numFmtId="0" fontId="13" fillId="23" borderId="60" xfId="0" applyFont="1" applyFill="1" applyBorder="1" applyAlignment="1" applyProtection="1">
      <alignment horizontal="left"/>
      <protection/>
    </xf>
    <xf numFmtId="0" fontId="13" fillId="23" borderId="72" xfId="0" applyFont="1" applyFill="1" applyBorder="1" applyAlignment="1" applyProtection="1">
      <alignment horizontal="left"/>
      <protection/>
    </xf>
    <xf numFmtId="0" fontId="13" fillId="23" borderId="73" xfId="0" applyFont="1" applyFill="1" applyBorder="1" applyAlignment="1" applyProtection="1">
      <alignment horizontal="left"/>
      <protection/>
    </xf>
    <xf numFmtId="0" fontId="3" fillId="0" borderId="60" xfId="0" applyFont="1" applyFill="1" applyBorder="1" applyAlignment="1" applyProtection="1">
      <alignment horizontal="left"/>
      <protection locked="0"/>
    </xf>
    <xf numFmtId="0" fontId="3" fillId="0" borderId="72" xfId="0" applyFont="1" applyFill="1" applyBorder="1" applyAlignment="1" applyProtection="1">
      <alignment horizontal="left"/>
      <protection locked="0"/>
    </xf>
    <xf numFmtId="0" fontId="3" fillId="0" borderId="73" xfId="0" applyFont="1" applyFill="1" applyBorder="1" applyAlignment="1" applyProtection="1">
      <alignment horizontal="left"/>
      <protection locked="0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22" fillId="23" borderId="14" xfId="0" applyFont="1" applyFill="1" applyBorder="1" applyAlignment="1" applyProtection="1">
      <alignment horizontal="left" vertical="center" wrapText="1"/>
      <protection/>
    </xf>
    <xf numFmtId="0" fontId="22" fillId="23" borderId="56" xfId="0" applyFont="1" applyFill="1" applyBorder="1" applyAlignment="1" applyProtection="1">
      <alignment horizontal="left" vertical="center" wrapText="1"/>
      <protection/>
    </xf>
    <xf numFmtId="0" fontId="22" fillId="23" borderId="15" xfId="0" applyFont="1" applyFill="1" applyBorder="1" applyAlignment="1" applyProtection="1">
      <alignment horizontal="left" vertical="center" wrapText="1"/>
      <protection/>
    </xf>
    <xf numFmtId="0" fontId="6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2" borderId="7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11" xfId="58" applyFont="1" applyFill="1" applyBorder="1" applyAlignment="1">
      <alignment horizontal="center" vertical="center" wrapText="1"/>
      <protection/>
    </xf>
    <xf numFmtId="0" fontId="11" fillId="2" borderId="23" xfId="58" applyFont="1" applyFill="1" applyBorder="1" applyAlignment="1">
      <alignment horizontal="center" vertical="center" wrapText="1"/>
      <protection/>
    </xf>
    <xf numFmtId="0" fontId="11" fillId="2" borderId="22" xfId="58" applyFont="1" applyFill="1" applyBorder="1" applyAlignment="1">
      <alignment horizontal="center" vertical="center" wrapText="1"/>
      <protection/>
    </xf>
    <xf numFmtId="0" fontId="11" fillId="2" borderId="57" xfId="58" applyFont="1" applyFill="1" applyBorder="1" applyAlignment="1">
      <alignment horizontal="center" vertical="center" wrapText="1"/>
      <protection/>
    </xf>
    <xf numFmtId="0" fontId="11" fillId="2" borderId="58" xfId="58" applyFont="1" applyFill="1" applyBorder="1" applyAlignment="1">
      <alignment horizontal="center" vertical="center" wrapText="1"/>
      <protection/>
    </xf>
    <xf numFmtId="0" fontId="22" fillId="4" borderId="14" xfId="58" applyFont="1" applyFill="1" applyBorder="1" applyAlignment="1">
      <alignment vertical="center"/>
      <protection/>
    </xf>
    <xf numFmtId="0" fontId="22" fillId="4" borderId="56" xfId="58" applyFont="1" applyFill="1" applyBorder="1" applyAlignment="1">
      <alignment vertical="center"/>
      <protection/>
    </xf>
    <xf numFmtId="0" fontId="22" fillId="4" borderId="15" xfId="58" applyFont="1" applyFill="1" applyBorder="1" applyAlignment="1">
      <alignment vertical="center"/>
      <protection/>
    </xf>
    <xf numFmtId="0" fontId="22" fillId="4" borderId="14" xfId="58" applyFont="1" applyFill="1" applyBorder="1" applyAlignment="1">
      <alignment horizontal="left" vertical="center"/>
      <protection/>
    </xf>
    <xf numFmtId="0" fontId="22" fillId="4" borderId="56" xfId="58" applyFont="1" applyFill="1" applyBorder="1" applyAlignment="1">
      <alignment horizontal="left" vertical="center"/>
      <protection/>
    </xf>
    <xf numFmtId="0" fontId="22" fillId="4" borderId="15" xfId="58" applyFont="1" applyFill="1" applyBorder="1" applyAlignment="1">
      <alignment horizontal="left" vertical="center"/>
      <protection/>
    </xf>
    <xf numFmtId="0" fontId="22" fillId="4" borderId="14" xfId="58" applyFont="1" applyFill="1" applyBorder="1" applyAlignment="1">
      <alignment horizontal="left"/>
      <protection/>
    </xf>
    <xf numFmtId="0" fontId="22" fillId="4" borderId="56" xfId="58" applyFont="1" applyFill="1" applyBorder="1" applyAlignment="1">
      <alignment horizontal="left"/>
      <protection/>
    </xf>
    <xf numFmtId="0" fontId="22" fillId="4" borderId="15" xfId="58" applyFont="1" applyFill="1" applyBorder="1" applyAlignment="1">
      <alignment horizontal="left"/>
      <protection/>
    </xf>
    <xf numFmtId="0" fontId="6" fillId="2" borderId="77" xfId="58" applyFont="1" applyFill="1" applyBorder="1" applyAlignment="1">
      <alignment horizontal="center" vertical="center" wrapText="1"/>
      <protection/>
    </xf>
    <xf numFmtId="0" fontId="6" fillId="2" borderId="80" xfId="58" applyFont="1" applyFill="1" applyBorder="1" applyAlignment="1">
      <alignment horizontal="center" vertical="center" wrapText="1"/>
      <protection/>
    </xf>
    <xf numFmtId="0" fontId="6" fillId="2" borderId="78" xfId="58" applyFont="1" applyFill="1" applyBorder="1" applyAlignment="1">
      <alignment horizontal="center" vertical="center" wrapText="1"/>
      <protection/>
    </xf>
    <xf numFmtId="0" fontId="11" fillId="2" borderId="79" xfId="58" applyFont="1" applyFill="1" applyBorder="1" applyAlignment="1">
      <alignment horizontal="center" vertical="center" wrapText="1"/>
      <protection/>
    </xf>
    <xf numFmtId="0" fontId="11" fillId="2" borderId="21" xfId="58" applyFont="1" applyFill="1" applyBorder="1" applyAlignment="1">
      <alignment horizontal="center" vertical="center" wrapText="1"/>
      <protection/>
    </xf>
    <xf numFmtId="0" fontId="15" fillId="2" borderId="75" xfId="58" applyFont="1" applyFill="1" applyBorder="1" applyAlignment="1">
      <alignment horizontal="center" vertical="center" wrapText="1"/>
      <protection/>
    </xf>
    <xf numFmtId="0" fontId="15" fillId="2" borderId="20" xfId="58" applyFont="1" applyFill="1" applyBorder="1" applyAlignment="1">
      <alignment horizontal="center" vertical="center" wrapText="1"/>
      <protection/>
    </xf>
    <xf numFmtId="0" fontId="15" fillId="2" borderId="81" xfId="58" applyFont="1" applyFill="1" applyBorder="1" applyAlignment="1">
      <alignment horizontal="center" vertical="center" wrapText="1"/>
      <protection/>
    </xf>
    <xf numFmtId="0" fontId="11" fillId="2" borderId="75" xfId="58" applyFont="1" applyFill="1" applyBorder="1" applyAlignment="1">
      <alignment horizontal="center" vertical="center" wrapText="1"/>
      <protection/>
    </xf>
    <xf numFmtId="0" fontId="11" fillId="2" borderId="76" xfId="58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em\DOCS\VBPrograms\EMIS\Hoso_Excel\HoSo_T9\HoSo_TieuHoc_T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1.73.70\Private_Share01$\SirThang\SourceCode\EMIS\DocExcel\Profiles\Thang9\BinhThuong\HoSo_MamNon_T9.xl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1.73.70\Private_Share01$\SirThang\SourceCode\EMIS\DocExcel\Profiles\Thang9\BinhThuong\HoSo_NhaTre_T9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ntk13\Desktop\HoSo_NhaTre_T9.xl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ntk13\Desktop\HoSo_NhomTreDL_T9_DocLap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oSo_NhomTreDL_T9_DocLap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LopHoc_MN"/>
      <sheetName val="HocSinh_NT"/>
      <sheetName val="HocSinh_MG"/>
      <sheetName val="NhanSu_MN"/>
      <sheetName val="CoSoVC_MN"/>
      <sheetName val="DiemTruong"/>
    </sheetNames>
    <sheetDataSet>
      <sheetData sheetId="0">
        <row r="14">
          <cell r="Y14" t="str">
            <v>Không</v>
          </cell>
        </row>
        <row r="15">
          <cell r="Y15" t="str">
            <v>Mức độ 1</v>
          </cell>
        </row>
        <row r="16">
          <cell r="Y16" t="str">
            <v>Mức độ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Nhom_NT"/>
      <sheetName val="HocSinh_NT"/>
      <sheetName val="NhanSu_NT"/>
      <sheetName val="CoSoVC_NT"/>
      <sheetName val="DiemTr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Nhom_NT"/>
      <sheetName val="HocSinh_NT"/>
      <sheetName val="NhanSu_NT"/>
      <sheetName val="CoSoVC_NT"/>
      <sheetName val="DiemTruo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LopHoc_MN"/>
      <sheetName val="HocSinh_NT"/>
      <sheetName val="HocSinh_MG"/>
      <sheetName val="NhanSu_MN"/>
      <sheetName val="CoSoVC_MN"/>
      <sheetName val="DiemTruong"/>
    </sheetNames>
    <sheetDataSet>
      <sheetData sheetId="0">
        <row r="31">
          <cell r="Y31" t="str">
            <v>2008-2009</v>
          </cell>
        </row>
        <row r="32">
          <cell r="Y32" t="str">
            <v>2009-2010</v>
          </cell>
        </row>
        <row r="33">
          <cell r="Y33" t="str">
            <v>2010-2011</v>
          </cell>
        </row>
        <row r="34">
          <cell r="Y34" t="str">
            <v>2011-2012</v>
          </cell>
        </row>
        <row r="35">
          <cell r="Y35" t="str">
            <v>2012-2013</v>
          </cell>
        </row>
        <row r="36">
          <cell r="Y36" t="str">
            <v>2013-2014</v>
          </cell>
        </row>
        <row r="37">
          <cell r="Y37" t="str">
            <v>2014-2015</v>
          </cell>
        </row>
        <row r="38">
          <cell r="Y38" t="str">
            <v>2015-2016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Truong_Hide"/>
      <sheetName val="LopHoc_MN"/>
      <sheetName val="HocSinh_NT"/>
      <sheetName val="HocSinh_MG"/>
      <sheetName val="NhanSu_MN"/>
      <sheetName val="CoSoVC_MN"/>
      <sheetName val="DiemTru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3"/>
  <sheetViews>
    <sheetView showGridLines="0" tabSelected="1" zoomScalePageLayoutView="0" workbookViewId="0" topLeftCell="A1">
      <selection activeCell="I18" sqref="I18"/>
    </sheetView>
  </sheetViews>
  <sheetFormatPr defaultColWidth="8.796875" defaultRowHeight="15"/>
  <cols>
    <col min="1" max="1" width="1.59765625" style="1" customWidth="1"/>
    <col min="2" max="3" width="4.59765625" style="1" customWidth="1"/>
    <col min="4" max="4" width="7.09765625" style="1" customWidth="1"/>
    <col min="5" max="5" width="4.59765625" style="1" customWidth="1"/>
    <col min="6" max="6" width="5.5" style="1" customWidth="1"/>
    <col min="7" max="12" width="4.59765625" style="1" customWidth="1"/>
    <col min="13" max="13" width="8.3984375" style="1" customWidth="1"/>
    <col min="14" max="16" width="4.59765625" style="1" customWidth="1"/>
    <col min="17" max="17" width="7" style="1" customWidth="1"/>
    <col min="18" max="23" width="9" style="1" customWidth="1"/>
    <col min="24" max="24" width="9" style="1" hidden="1" customWidth="1"/>
    <col min="25" max="25" width="20.3984375" style="1" hidden="1" customWidth="1"/>
    <col min="26" max="26" width="8.09765625" style="1" hidden="1" customWidth="1"/>
    <col min="27" max="27" width="0" style="1" hidden="1" customWidth="1"/>
    <col min="28" max="16384" width="9" style="1" customWidth="1"/>
  </cols>
  <sheetData>
    <row r="1" spans="1:17" ht="14.25" customHeight="1" collapsed="1">
      <c r="A1" s="1" t="s">
        <v>173</v>
      </c>
      <c r="B1"/>
      <c r="C1"/>
      <c r="D1"/>
      <c r="E1"/>
      <c r="F1"/>
      <c r="G1"/>
      <c r="H1"/>
      <c r="I1"/>
      <c r="J1"/>
      <c r="K1"/>
      <c r="L1"/>
      <c r="M1"/>
      <c r="N1" s="271" t="s">
        <v>178</v>
      </c>
      <c r="O1" s="271"/>
      <c r="P1" s="271"/>
      <c r="Q1" s="271"/>
    </row>
    <row r="2" spans="2:17" ht="14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ht="15.75"/>
    <row r="4" spans="2:26" ht="24" customHeight="1">
      <c r="B4" s="272" t="s">
        <v>153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X4" s="17" t="s">
        <v>171</v>
      </c>
      <c r="Y4" s="17"/>
      <c r="Z4" s="176" t="s">
        <v>172</v>
      </c>
    </row>
    <row r="5" spans="2:26" ht="17.25" customHeight="1">
      <c r="B5" s="273" t="s">
        <v>17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X5" s="17"/>
      <c r="Y5" s="45" t="s">
        <v>93</v>
      </c>
      <c r="Z5" s="46">
        <v>4</v>
      </c>
    </row>
    <row r="6" spans="3:26" ht="19.5" customHeight="1">
      <c r="C6" s="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X6" s="17">
        <f>IF(Z6,8,"")</f>
      </c>
      <c r="Y6" s="45" t="s">
        <v>179</v>
      </c>
      <c r="Z6" s="46" t="b">
        <v>0</v>
      </c>
    </row>
    <row r="7" spans="3:26" ht="15.75">
      <c r="C7" s="3"/>
      <c r="D7" s="47"/>
      <c r="E7" s="4"/>
      <c r="F7" s="4"/>
      <c r="G7" s="4"/>
      <c r="H7" s="5"/>
      <c r="X7" s="17">
        <f>IF(Z7,15,"")</f>
      </c>
      <c r="Y7" s="45" t="s">
        <v>180</v>
      </c>
      <c r="Z7" s="46" t="b">
        <v>0</v>
      </c>
    </row>
    <row r="8" spans="2:26" ht="18.75">
      <c r="B8" s="6"/>
      <c r="C8" s="275" t="s">
        <v>18</v>
      </c>
      <c r="D8" s="276"/>
      <c r="E8" s="276"/>
      <c r="F8" s="277"/>
      <c r="G8" s="278"/>
      <c r="H8" s="279"/>
      <c r="I8" s="13"/>
      <c r="J8" s="13"/>
      <c r="K8" s="280" t="s">
        <v>19</v>
      </c>
      <c r="L8" s="281"/>
      <c r="M8" s="281"/>
      <c r="N8" s="282"/>
      <c r="O8" s="283"/>
      <c r="P8" s="284"/>
      <c r="X8" s="17">
        <f>IF(Z8,7,"")</f>
      </c>
      <c r="Y8" s="45" t="s">
        <v>94</v>
      </c>
      <c r="Z8" s="46" t="b">
        <v>0</v>
      </c>
    </row>
    <row r="9" spans="24:25" ht="15.75">
      <c r="X9" s="17"/>
      <c r="Y9" s="48"/>
    </row>
    <row r="10" spans="2:26" s="49" customFormat="1" ht="21" customHeight="1">
      <c r="B10" s="285" t="s">
        <v>95</v>
      </c>
      <c r="C10" s="285"/>
      <c r="D10" s="285"/>
      <c r="E10" s="285"/>
      <c r="F10" s="285"/>
      <c r="G10" s="285"/>
      <c r="H10" s="285"/>
      <c r="I10" s="285"/>
      <c r="X10" s="17">
        <f>IF(Z10,12,"")</f>
      </c>
      <c r="Y10" s="45" t="s">
        <v>96</v>
      </c>
      <c r="Z10" s="46" t="b">
        <v>0</v>
      </c>
    </row>
    <row r="11" spans="2:26" ht="16.5">
      <c r="B11" s="286" t="s">
        <v>20</v>
      </c>
      <c r="C11" s="287"/>
      <c r="D11" s="288"/>
      <c r="E11" s="289"/>
      <c r="F11" s="289"/>
      <c r="G11" s="289"/>
      <c r="H11" s="289"/>
      <c r="I11" s="289"/>
      <c r="J11" s="289"/>
      <c r="K11" s="286" t="s">
        <v>97</v>
      </c>
      <c r="L11" s="287"/>
      <c r="M11" s="288"/>
      <c r="N11" s="289" t="s">
        <v>173</v>
      </c>
      <c r="O11" s="289"/>
      <c r="P11" s="289"/>
      <c r="Q11" s="289"/>
      <c r="X11" s="17">
        <f>IF(Z11,9,"")</f>
      </c>
      <c r="Y11" s="45" t="s">
        <v>98</v>
      </c>
      <c r="Z11" s="46" t="b">
        <v>0</v>
      </c>
    </row>
    <row r="12" spans="2:26" ht="16.5">
      <c r="B12" s="290" t="s">
        <v>21</v>
      </c>
      <c r="C12" s="291"/>
      <c r="D12" s="292"/>
      <c r="E12" s="293"/>
      <c r="F12" s="293"/>
      <c r="G12" s="293"/>
      <c r="H12" s="293"/>
      <c r="I12" s="293"/>
      <c r="J12" s="293"/>
      <c r="K12" s="294" t="s">
        <v>99</v>
      </c>
      <c r="L12" s="295"/>
      <c r="M12" s="296"/>
      <c r="N12" s="297" t="s">
        <v>173</v>
      </c>
      <c r="O12" s="297"/>
      <c r="P12" s="297"/>
      <c r="Q12" s="297"/>
      <c r="X12" s="17">
        <f>IF(Z12,13,"")</f>
      </c>
      <c r="Y12" s="45" t="s">
        <v>181</v>
      </c>
      <c r="Z12" s="46" t="b">
        <v>0</v>
      </c>
    </row>
    <row r="13" spans="2:26" ht="16.5">
      <c r="B13" s="290" t="s">
        <v>22</v>
      </c>
      <c r="C13" s="291"/>
      <c r="D13" s="292"/>
      <c r="E13" s="298"/>
      <c r="F13" s="299"/>
      <c r="G13" s="299"/>
      <c r="H13" s="299"/>
      <c r="I13" s="299"/>
      <c r="J13" s="300"/>
      <c r="K13" s="294" t="s">
        <v>100</v>
      </c>
      <c r="L13" s="295"/>
      <c r="M13" s="296"/>
      <c r="N13" s="297" t="s">
        <v>173</v>
      </c>
      <c r="O13" s="297"/>
      <c r="P13" s="297"/>
      <c r="Q13" s="297"/>
      <c r="X13" s="17">
        <f>IF(Z13,13,"")</f>
      </c>
      <c r="Y13" s="60" t="s">
        <v>107</v>
      </c>
      <c r="Z13" s="46" t="b">
        <v>0</v>
      </c>
    </row>
    <row r="14" spans="2:26" ht="16.5" customHeight="1">
      <c r="B14" s="301" t="s">
        <v>23</v>
      </c>
      <c r="C14" s="302"/>
      <c r="D14" s="303"/>
      <c r="E14" s="304" t="s">
        <v>173</v>
      </c>
      <c r="F14" s="305"/>
      <c r="G14" s="305"/>
      <c r="H14" s="305"/>
      <c r="I14" s="305"/>
      <c r="J14" s="306"/>
      <c r="K14" s="294" t="s">
        <v>101</v>
      </c>
      <c r="L14" s="295"/>
      <c r="M14" s="296"/>
      <c r="N14" s="297"/>
      <c r="O14" s="297"/>
      <c r="P14" s="297"/>
      <c r="Q14" s="297"/>
      <c r="Y14" s="45" t="s">
        <v>182</v>
      </c>
      <c r="Z14" s="46" t="b">
        <v>0</v>
      </c>
    </row>
    <row r="15" spans="2:26" ht="16.5">
      <c r="B15" s="161"/>
      <c r="C15" s="162"/>
      <c r="D15" s="163"/>
      <c r="E15" s="307"/>
      <c r="F15" s="308"/>
      <c r="G15" s="308"/>
      <c r="H15" s="308"/>
      <c r="I15" s="308"/>
      <c r="J15" s="309"/>
      <c r="K15" s="311" t="s">
        <v>102</v>
      </c>
      <c r="L15" s="312"/>
      <c r="M15" s="313"/>
      <c r="N15" s="314" t="s">
        <v>173</v>
      </c>
      <c r="O15" s="314"/>
      <c r="P15" s="314"/>
      <c r="Q15" s="314"/>
      <c r="Y15" s="45" t="s">
        <v>183</v>
      </c>
      <c r="Z15" s="46" t="b">
        <v>0</v>
      </c>
    </row>
    <row r="16" spans="1:26" ht="18.75" customHeight="1" hidden="1">
      <c r="A16" s="5"/>
      <c r="B16" s="315" t="s">
        <v>103</v>
      </c>
      <c r="C16" s="316"/>
      <c r="D16" s="317"/>
      <c r="E16" s="180"/>
      <c r="F16" s="181"/>
      <c r="G16" s="181"/>
      <c r="H16" s="181"/>
      <c r="I16" s="181"/>
      <c r="J16" s="182"/>
      <c r="K16" s="318"/>
      <c r="L16" s="319"/>
      <c r="M16" s="320"/>
      <c r="N16" s="321"/>
      <c r="O16" s="322"/>
      <c r="P16" s="322"/>
      <c r="Q16" s="323"/>
      <c r="Y16" s="45"/>
      <c r="Z16"/>
    </row>
    <row r="17" spans="2:26" ht="15.75">
      <c r="B17" s="50" t="s">
        <v>104</v>
      </c>
      <c r="Y17"/>
      <c r="Z17"/>
    </row>
    <row r="18" spans="2:26" ht="15.75">
      <c r="B18" s="50" t="s">
        <v>105</v>
      </c>
      <c r="C18" s="51"/>
      <c r="Y18" s="52" t="s">
        <v>0</v>
      </c>
      <c r="Z18"/>
    </row>
    <row r="19" spans="25:26" ht="15.75">
      <c r="Y19" s="52" t="s">
        <v>1</v>
      </c>
      <c r="Z19"/>
    </row>
    <row r="20" spans="5:25" ht="15.75">
      <c r="E20" s="53"/>
      <c r="Y20" s="52" t="s">
        <v>2</v>
      </c>
    </row>
    <row r="21" ht="15.75">
      <c r="Y21" s="52" t="s">
        <v>3</v>
      </c>
    </row>
    <row r="22" ht="15.75">
      <c r="Y22" s="52" t="s">
        <v>4</v>
      </c>
    </row>
    <row r="23" ht="15.75">
      <c r="Y23" s="52" t="s">
        <v>5</v>
      </c>
    </row>
    <row r="24" ht="15.75">
      <c r="Y24" s="52" t="s">
        <v>6</v>
      </c>
    </row>
    <row r="25" ht="15.75">
      <c r="Y25" s="52" t="s">
        <v>7</v>
      </c>
    </row>
    <row r="26" ht="15.75">
      <c r="Y26" s="52"/>
    </row>
    <row r="27" ht="15.75">
      <c r="Y27" s="52"/>
    </row>
    <row r="28" ht="15.75">
      <c r="Y28" s="52"/>
    </row>
    <row r="29" ht="15.75">
      <c r="Y29" s="52"/>
    </row>
    <row r="30" spans="2:25" s="17" customFormat="1" ht="18.75">
      <c r="B30" s="324" t="s">
        <v>154</v>
      </c>
      <c r="C30" s="324"/>
      <c r="D30" s="324"/>
      <c r="E30" s="324"/>
      <c r="F30" s="324"/>
      <c r="G30" s="324"/>
      <c r="H30" s="324"/>
      <c r="I30" s="324"/>
      <c r="J30"/>
      <c r="Y30" s="160"/>
    </row>
    <row r="31" spans="2:25" s="17" customFormat="1" ht="18.75">
      <c r="B31" s="159"/>
      <c r="C31" s="159"/>
      <c r="D31" s="159"/>
      <c r="E31" s="159"/>
      <c r="F31" s="159"/>
      <c r="G31" s="159"/>
      <c r="H31" s="159"/>
      <c r="I31" s="159"/>
      <c r="J31"/>
      <c r="Y31" s="160"/>
    </row>
    <row r="32" spans="2:25" s="17" customFormat="1" ht="16.5">
      <c r="B32" s="327" t="s">
        <v>155</v>
      </c>
      <c r="C32" s="328"/>
      <c r="D32" s="328"/>
      <c r="E32" s="329"/>
      <c r="F32" s="330"/>
      <c r="G32" s="331"/>
      <c r="H32" s="331"/>
      <c r="I32" s="331"/>
      <c r="J32" s="332"/>
      <c r="Y32" s="160"/>
    </row>
    <row r="33" spans="2:25" s="17" customFormat="1" ht="16.5">
      <c r="B33" s="335" t="s">
        <v>156</v>
      </c>
      <c r="C33" s="336"/>
      <c r="D33" s="336"/>
      <c r="E33" s="337"/>
      <c r="F33" s="338"/>
      <c r="G33" s="339"/>
      <c r="H33" s="339"/>
      <c r="I33" s="339"/>
      <c r="J33" s="340"/>
      <c r="Y33" s="160"/>
    </row>
    <row r="34" spans="2:25" s="17" customFormat="1" ht="16.5">
      <c r="B34" s="341" t="s">
        <v>157</v>
      </c>
      <c r="C34" s="342"/>
      <c r="D34" s="342"/>
      <c r="E34" s="343"/>
      <c r="F34" s="344"/>
      <c r="G34" s="345"/>
      <c r="H34" s="345"/>
      <c r="I34" s="345"/>
      <c r="J34" s="346"/>
      <c r="Y34" s="160"/>
    </row>
    <row r="35" ht="15.75">
      <c r="Y35" s="52" t="s">
        <v>8</v>
      </c>
    </row>
    <row r="36" spans="1:26" s="49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10" t="s">
        <v>106</v>
      </c>
      <c r="N36" s="310"/>
      <c r="O36" s="310"/>
      <c r="P36" s="310"/>
      <c r="Q36" s="310"/>
      <c r="Y36" s="52" t="s">
        <v>9</v>
      </c>
      <c r="Z36" s="1"/>
    </row>
    <row r="37" spans="2:25" ht="14.25" customHeight="1">
      <c r="B37" s="325" t="s">
        <v>24</v>
      </c>
      <c r="C37" s="325"/>
      <c r="D37" s="325"/>
      <c r="E37" s="325"/>
      <c r="F37" s="54"/>
      <c r="M37" s="326" t="s">
        <v>25</v>
      </c>
      <c r="N37" s="326"/>
      <c r="O37" s="326"/>
      <c r="P37" s="326"/>
      <c r="Q37" s="326"/>
      <c r="Y37" s="52" t="s">
        <v>10</v>
      </c>
    </row>
    <row r="38" spans="2:25" ht="14.25" customHeight="1">
      <c r="B38" s="333"/>
      <c r="C38" s="333"/>
      <c r="D38" s="333"/>
      <c r="E38" s="333"/>
      <c r="F38" s="61"/>
      <c r="M38" s="334" t="s">
        <v>26</v>
      </c>
      <c r="N38" s="334"/>
      <c r="O38" s="334"/>
      <c r="P38" s="334"/>
      <c r="Q38" s="334"/>
      <c r="Y38" s="52" t="s">
        <v>11</v>
      </c>
    </row>
    <row r="39" spans="2:25" ht="14.2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Y39" s="52" t="s">
        <v>12</v>
      </c>
    </row>
    <row r="40" spans="2:25" ht="14.2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Y40" s="52" t="s">
        <v>13</v>
      </c>
    </row>
    <row r="41" spans="2:25" ht="14.2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Y41" s="52" t="s">
        <v>14</v>
      </c>
    </row>
    <row r="42" spans="2:25" ht="14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Y42" s="52" t="s">
        <v>15</v>
      </c>
    </row>
    <row r="43" spans="2:17" ht="14.2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4.2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4.2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4.2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4.2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14.2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4.2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4.2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4.2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4.2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14.2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14.2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4.2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4.2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62" ht="15.75">
      <c r="B62" s="55"/>
    </row>
    <row r="63" ht="15.75">
      <c r="G63" s="55"/>
    </row>
  </sheetData>
  <sheetProtection password="C129" sheet="1" objects="1" scenarios="1"/>
  <mergeCells count="42">
    <mergeCell ref="B37:E37"/>
    <mergeCell ref="M37:Q37"/>
    <mergeCell ref="B32:E32"/>
    <mergeCell ref="F32:J32"/>
    <mergeCell ref="B38:E38"/>
    <mergeCell ref="M38:Q38"/>
    <mergeCell ref="B33:E33"/>
    <mergeCell ref="F33:J33"/>
    <mergeCell ref="B34:E34"/>
    <mergeCell ref="F34:J34"/>
    <mergeCell ref="M36:Q36"/>
    <mergeCell ref="K15:M15"/>
    <mergeCell ref="N15:Q15"/>
    <mergeCell ref="B16:D16"/>
    <mergeCell ref="K16:M16"/>
    <mergeCell ref="N16:Q16"/>
    <mergeCell ref="B30:I30"/>
    <mergeCell ref="B13:D13"/>
    <mergeCell ref="E13:J13"/>
    <mergeCell ref="K13:M13"/>
    <mergeCell ref="N13:Q13"/>
    <mergeCell ref="B14:D14"/>
    <mergeCell ref="K14:M14"/>
    <mergeCell ref="N14:Q14"/>
    <mergeCell ref="E14:J15"/>
    <mergeCell ref="B10:I10"/>
    <mergeCell ref="B11:D11"/>
    <mergeCell ref="E11:J11"/>
    <mergeCell ref="K11:M11"/>
    <mergeCell ref="N11:Q11"/>
    <mergeCell ref="B12:D12"/>
    <mergeCell ref="E12:J12"/>
    <mergeCell ref="K12:M12"/>
    <mergeCell ref="N12:Q12"/>
    <mergeCell ref="N1:Q1"/>
    <mergeCell ref="B4:Q4"/>
    <mergeCell ref="B5:Q5"/>
    <mergeCell ref="D6:O6"/>
    <mergeCell ref="C8:E8"/>
    <mergeCell ref="F8:H8"/>
    <mergeCell ref="K8:M8"/>
    <mergeCell ref="N8:P8"/>
  </mergeCells>
  <dataValidations count="5">
    <dataValidation type="list" allowBlank="1" showInputMessage="1" showErrorMessage="1" prompt="Chọn năm học. Nếu chọn sai, dữ liệu bị ghi đè" errorTitle="Lỗi nhập dữ liệu" error="Chọn năm học trong danh sách có sẵn" sqref="N8:P8">
      <formula1>DM_Nam</formula1>
    </dataValidation>
    <dataValidation type="textLength" showInputMessage="1" showErrorMessage="1" prompt="Chú ý: Nhập chính xác mã trường" errorTitle="Lỗi nhập dữ liệu" error="Phải nhập vừa đủ 8 ký tự" sqref="F8:H8">
      <formula1>8</formula1>
      <formula2>8</formula2>
    </dataValidation>
    <dataValidation showInputMessage="1" showErrorMessage="1" prompt="Chọn mức độ đạt chuẩn" errorTitle="Lỗi nhập liêu" error="Bắt buộc phải chọn trong danh sách" sqref="G20:H20"/>
    <dataValidation type="whole" allowBlank="1" showInputMessage="1" showErrorMessage="1" prompt="Số lượng điểm trường phụ" errorTitle="Lỗi nhập dữ liệu" error="Chỉ nhập số điểm trường tối đa là 15" sqref="N16:Q16">
      <formula1>1</formula1>
      <formula2>15</formula2>
    </dataValidation>
    <dataValidation allowBlank="1" sqref="N11:Q15 F11:J13 E11:E14"/>
  </dataValidations>
  <printOptions/>
  <pageMargins left="0.5118110236220472" right="0.5118110236220472" top="0.5118110236220472" bottom="0.5118110236220472" header="0" footer="0.5118110236220472"/>
  <pageSetup horizontalDpi="600" verticalDpi="600" orientation="portrait" paperSize="9" scale="90" r:id="rId2"/>
  <headerFooter alignWithMargins="0">
    <oddFooter>&amp;L&amp;"Times New Roman,Regular"&amp;10Phiên bản 4.0.1&amp;C&amp;"Times New Roman,Regular"&amp;10Cuối năm&amp;R&amp;10&amp;A.&amp;P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2"/>
  <sheetViews>
    <sheetView showGridLines="0" showZeros="0" zoomScalePageLayoutView="0" workbookViewId="0" topLeftCell="A1">
      <selection activeCell="D22" sqref="D22"/>
    </sheetView>
  </sheetViews>
  <sheetFormatPr defaultColWidth="8.796875" defaultRowHeight="15"/>
  <cols>
    <col min="1" max="1" width="1.59765625" style="1" customWidth="1"/>
    <col min="2" max="2" width="41.19921875" style="1" customWidth="1"/>
    <col min="3" max="6" width="9.59765625" style="1" customWidth="1"/>
    <col min="7" max="7" width="1.59765625" style="1" customWidth="1"/>
    <col min="8" max="11" width="2.59765625" style="81" customWidth="1"/>
    <col min="12" max="12" width="9" style="5" customWidth="1"/>
    <col min="13" max="16384" width="9" style="1" customWidth="1"/>
  </cols>
  <sheetData>
    <row r="1" spans="1:7" ht="18" customHeight="1" collapsed="1">
      <c r="A1" s="1" t="s">
        <v>173</v>
      </c>
      <c r="B1" s="14" t="s">
        <v>134</v>
      </c>
      <c r="C1" s="14"/>
      <c r="D1" s="14"/>
      <c r="E1" s="80"/>
      <c r="F1" s="80"/>
      <c r="G1" s="80"/>
    </row>
    <row r="2" spans="2:6" ht="15.75">
      <c r="B2" s="82" t="s">
        <v>135</v>
      </c>
      <c r="C2" s="82"/>
      <c r="D2" s="82"/>
      <c r="E2" s="82"/>
      <c r="F2" s="82"/>
    </row>
    <row r="3" spans="2:7" ht="15.75">
      <c r="B3" s="347" t="s">
        <v>136</v>
      </c>
      <c r="C3" s="349" t="s">
        <v>27</v>
      </c>
      <c r="D3" s="351" t="s">
        <v>137</v>
      </c>
      <c r="E3" s="352"/>
      <c r="F3" s="353"/>
      <c r="G3"/>
    </row>
    <row r="4" spans="2:7" ht="15.75">
      <c r="B4" s="348"/>
      <c r="C4" s="350"/>
      <c r="D4" s="10" t="s">
        <v>44</v>
      </c>
      <c r="E4" s="10" t="s">
        <v>45</v>
      </c>
      <c r="F4" s="83" t="s">
        <v>46</v>
      </c>
      <c r="G4"/>
    </row>
    <row r="5" spans="2:11" ht="15.75">
      <c r="B5" s="84" t="s">
        <v>27</v>
      </c>
      <c r="C5" s="85">
        <f aca="true" t="shared" si="0" ref="C5:C10">SUM(D5:F5)</f>
        <v>0</v>
      </c>
      <c r="D5" s="134"/>
      <c r="E5" s="135"/>
      <c r="F5" s="136"/>
      <c r="G5"/>
      <c r="H5" s="65">
        <f>IF(OR(C5&lt;C6,C5&lt;C7,C5&lt;C8,C5&lt;C9,C5&lt;C10),"Er","")</f>
      </c>
      <c r="I5" s="65">
        <f>IF(OR(D5&lt;D6,D5&lt;D7,D5&lt;D8,D5&lt;D9,D5&lt;D10,D5&lt;D8+D9),"Er","")</f>
      </c>
      <c r="J5" s="65">
        <f>IF(OR(E5&lt;E6,E5&lt;E7,E5&lt;E8,E5&lt;E9,E5&lt;E10,E5&lt;E8+E9),"Er","")</f>
      </c>
      <c r="K5" s="65">
        <f>IF(OR(F5&lt;F6,F5&lt;F7,F5&lt;F8,F5&lt;F9,F5&lt;F10,F5&lt;F8+F9),"Er","")</f>
      </c>
    </row>
    <row r="6" spans="2:11" ht="15.75">
      <c r="B6" s="155" t="s">
        <v>138</v>
      </c>
      <c r="C6" s="85">
        <f t="shared" si="0"/>
        <v>0</v>
      </c>
      <c r="D6" s="115"/>
      <c r="E6" s="115"/>
      <c r="F6" s="118"/>
      <c r="G6"/>
      <c r="H6" s="65">
        <f>IF(C6&gt;C5,"Er","")</f>
      </c>
      <c r="I6" s="65">
        <f>IF(D6&gt;D5,"Er","")</f>
      </c>
      <c r="J6" s="65">
        <f>IF(E6&gt;E5,"Er","")</f>
      </c>
      <c r="K6" s="65">
        <f>IF(F6&gt;F5,"Er","")</f>
      </c>
    </row>
    <row r="7" spans="2:12" ht="15.75">
      <c r="B7" s="156" t="s">
        <v>139</v>
      </c>
      <c r="C7" s="87">
        <f t="shared" si="0"/>
        <v>0</v>
      </c>
      <c r="D7" s="127"/>
      <c r="E7" s="127"/>
      <c r="F7" s="129"/>
      <c r="G7"/>
      <c r="H7" s="65">
        <f>IF(OR(AND(SUM(C7,C19)&lt;&gt;0,Truong!Z11=FALSE),AND(SUM(C7,C19)=0,Truong!Z11=TRUE),C7&gt;C5),"Er","")</f>
      </c>
      <c r="I7" s="65">
        <f>IF(D7&gt;D5,"Er","")</f>
      </c>
      <c r="J7" s="65">
        <f>IF(E7&gt;E5,"Er","")</f>
      </c>
      <c r="K7" s="65">
        <f>IF(F7&gt;F5,"Er","")</f>
      </c>
      <c r="L7"/>
    </row>
    <row r="8" spans="2:12" ht="15.75">
      <c r="B8" s="156" t="s">
        <v>140</v>
      </c>
      <c r="C8" s="87">
        <f t="shared" si="0"/>
        <v>0</v>
      </c>
      <c r="D8" s="127"/>
      <c r="E8" s="127"/>
      <c r="F8" s="129"/>
      <c r="G8"/>
      <c r="H8" s="65">
        <f>IF(C8&gt;C5,"Er","")</f>
      </c>
      <c r="I8" s="65">
        <f>IF(OR(D8&gt;D5),"Er","")</f>
      </c>
      <c r="J8" s="65">
        <f>IF(OR(E8&gt;E5),"Er","")</f>
      </c>
      <c r="K8" s="65">
        <f>IF(OR(F8&gt;F5),"Er","")</f>
      </c>
      <c r="L8"/>
    </row>
    <row r="9" spans="2:12" ht="15.75">
      <c r="B9" s="157" t="s">
        <v>141</v>
      </c>
      <c r="C9" s="87">
        <f t="shared" si="0"/>
        <v>0</v>
      </c>
      <c r="D9" s="117"/>
      <c r="E9" s="117"/>
      <c r="F9" s="119"/>
      <c r="G9"/>
      <c r="H9" s="65">
        <f>IF(OR(AND(SUM(C9,C21)&lt;&gt;0,Truong!Z7=FALSE),AND(SUM(C9,C21)=0,Truong!Z7=TRUE),C9&gt;C5),"Er","")</f>
      </c>
      <c r="I9" s="65">
        <f>IF(OR(D9&gt;D5),"Er","")</f>
      </c>
      <c r="J9" s="65">
        <f>IF(OR(E9&gt;E5),"Er","")</f>
      </c>
      <c r="K9" s="65">
        <f>IF(OR(F9&gt;F5),"Er","")</f>
      </c>
      <c r="L9"/>
    </row>
    <row r="10" spans="2:12" ht="15.75">
      <c r="B10" s="158" t="s">
        <v>142</v>
      </c>
      <c r="C10" s="88">
        <f t="shared" si="0"/>
        <v>0</v>
      </c>
      <c r="D10" s="123"/>
      <c r="E10" s="123"/>
      <c r="F10" s="124"/>
      <c r="G10"/>
      <c r="H10" s="65">
        <f>IF(OR(AND(SUM(C10,C22)&lt;&gt;0,Truong!Z10=FALSE),AND(SUM(C10,C22)=0,Truong!Z10=TRUE),C10&gt;C5),"Er","")</f>
      </c>
      <c r="I10" s="65">
        <f>IF(D10&gt;D5,"Er","")</f>
      </c>
      <c r="J10" s="65">
        <f>IF(E10&gt;E5,"Er","")</f>
      </c>
      <c r="K10" s="65">
        <f>IF(F10&gt;F5,"Er","")</f>
      </c>
      <c r="L10"/>
    </row>
    <row r="11" ht="4.5" customHeight="1"/>
    <row r="12" spans="2:11" ht="15.75">
      <c r="B12" s="82" t="s">
        <v>143</v>
      </c>
      <c r="C12" s="82"/>
      <c r="D12" s="82"/>
      <c r="E12" s="82"/>
      <c r="F12" s="82"/>
      <c r="G12" s="5"/>
      <c r="J12" s="5"/>
      <c r="K12" s="5"/>
    </row>
    <row r="13" spans="2:11" ht="15.75">
      <c r="B13" s="347" t="s">
        <v>144</v>
      </c>
      <c r="C13" s="349" t="s">
        <v>27</v>
      </c>
      <c r="D13" s="351" t="s">
        <v>137</v>
      </c>
      <c r="E13" s="352"/>
      <c r="F13" s="353"/>
      <c r="G13" s="5"/>
      <c r="J13" s="5"/>
      <c r="K13" s="5"/>
    </row>
    <row r="14" spans="2:11" ht="15.75">
      <c r="B14" s="348"/>
      <c r="C14" s="350"/>
      <c r="D14" s="11" t="s">
        <v>41</v>
      </c>
      <c r="E14" s="10" t="s">
        <v>42</v>
      </c>
      <c r="F14" s="12" t="s">
        <v>43</v>
      </c>
      <c r="G14" s="5"/>
      <c r="J14" s="5"/>
      <c r="K14" s="5"/>
    </row>
    <row r="15" spans="2:11" ht="15.75">
      <c r="B15" s="84" t="s">
        <v>27</v>
      </c>
      <c r="C15" s="85">
        <f>SUM(D15:F15)</f>
        <v>0</v>
      </c>
      <c r="D15" s="134"/>
      <c r="E15" s="135"/>
      <c r="F15" s="136"/>
      <c r="G15" s="5"/>
      <c r="H15" s="65">
        <f>IF(OR(C15&lt;C16,C15&lt;C19,C15&lt;C20,C15&lt;C21,C15&lt;C22),"Er","")</f>
      </c>
      <c r="I15" s="65">
        <f>IF(OR(D15&lt;D16,D15&lt;D19,D15&lt;D20,D15&lt;D21,D15&lt;D22,D15&lt;D20+D21),"Er","")</f>
      </c>
      <c r="J15" s="65">
        <f>IF(OR(E15&lt;E16,E15&lt;E19,E15&lt;E20,E15&lt;E21,E15&lt;E22,E15&lt;E20+E21),"Er","")</f>
      </c>
      <c r="K15" s="65">
        <f>IF(OR(F15&lt;F16,F15&lt;F19,F15&lt;F20,F15&lt;F21,F15&lt;F22,F15&lt;F20+F21),"Er","")</f>
      </c>
    </row>
    <row r="16" spans="2:11" ht="15.75">
      <c r="B16" s="155" t="s">
        <v>145</v>
      </c>
      <c r="C16" s="85">
        <f aca="true" t="shared" si="1" ref="C16:C22">SUM(D16:F16)</f>
        <v>0</v>
      </c>
      <c r="D16" s="115"/>
      <c r="E16" s="115"/>
      <c r="F16" s="118"/>
      <c r="G16" s="5"/>
      <c r="H16" s="65">
        <f aca="true" t="shared" si="2" ref="H16:K17">IF(C16&gt;C15,"Er","")</f>
      </c>
      <c r="I16" s="65">
        <f t="shared" si="2"/>
      </c>
      <c r="J16" s="65">
        <f t="shared" si="2"/>
      </c>
      <c r="K16" s="65">
        <f t="shared" si="2"/>
      </c>
    </row>
    <row r="17" spans="2:11" ht="15.75">
      <c r="B17" s="174" t="s">
        <v>169</v>
      </c>
      <c r="C17" s="87">
        <f t="shared" si="1"/>
        <v>0</v>
      </c>
      <c r="D17" s="127"/>
      <c r="E17" s="127"/>
      <c r="F17" s="129"/>
      <c r="G17" s="5"/>
      <c r="H17" s="65">
        <f t="shared" si="2"/>
      </c>
      <c r="I17" s="65">
        <f t="shared" si="2"/>
      </c>
      <c r="J17" s="65">
        <f t="shared" si="2"/>
      </c>
      <c r="K17" s="65">
        <f t="shared" si="2"/>
      </c>
    </row>
    <row r="18" spans="2:11" ht="15.75">
      <c r="B18" s="174" t="s">
        <v>170</v>
      </c>
      <c r="C18" s="175">
        <f t="shared" si="1"/>
        <v>0</v>
      </c>
      <c r="D18" s="127"/>
      <c r="E18" s="127"/>
      <c r="F18" s="129"/>
      <c r="G18" s="5"/>
      <c r="H18" s="65">
        <f>IF(C18&gt;C16,"Er","")</f>
      </c>
      <c r="I18" s="65">
        <f>IF(D18&gt;D16,"Er","")</f>
      </c>
      <c r="J18" s="65">
        <f>IF(E18&gt;E16,"Er","")</f>
      </c>
      <c r="K18" s="65">
        <f>IF(F18&gt;F16,"Er","")</f>
      </c>
    </row>
    <row r="19" spans="2:12" ht="15.75">
      <c r="B19" s="156" t="s">
        <v>146</v>
      </c>
      <c r="C19" s="87">
        <f t="shared" si="1"/>
        <v>0</v>
      </c>
      <c r="D19" s="127"/>
      <c r="E19" s="127"/>
      <c r="F19" s="129"/>
      <c r="G19" s="5"/>
      <c r="H19" s="65">
        <f>IF(OR(AND(SUM(C7,C19)&lt;&gt;0,Truong!Z11=FALSE),AND(SUM(C7,C19)=0,Truong!Z11=TRUE),C19&gt;C15),"Er","")</f>
      </c>
      <c r="I19" s="65">
        <f>IF(D19&gt;D15,"Er","")</f>
      </c>
      <c r="J19" s="65">
        <f>IF(E19&gt;E15,"Er","")</f>
      </c>
      <c r="K19" s="65">
        <f>IF(F19&gt;F15,"Er","")</f>
      </c>
      <c r="L19"/>
    </row>
    <row r="20" spans="2:12" ht="15.75">
      <c r="B20" s="156" t="s">
        <v>147</v>
      </c>
      <c r="C20" s="87">
        <f t="shared" si="1"/>
        <v>0</v>
      </c>
      <c r="D20" s="127"/>
      <c r="E20" s="127"/>
      <c r="F20" s="129"/>
      <c r="G20" s="5"/>
      <c r="H20" s="65">
        <f>IF(C20&gt;C15,"Er","")</f>
      </c>
      <c r="I20" s="65">
        <f>IF(OR(D20&gt;D15),"Er","")</f>
      </c>
      <c r="J20" s="65">
        <f>IF(OR(E20&gt;E15),"Er","")</f>
      </c>
      <c r="K20" s="65">
        <f>IF(OR(F20&gt;F15),"Er","")</f>
      </c>
      <c r="L20"/>
    </row>
    <row r="21" spans="2:12" ht="15.75">
      <c r="B21" s="157" t="s">
        <v>148</v>
      </c>
      <c r="C21" s="87">
        <f t="shared" si="1"/>
        <v>0</v>
      </c>
      <c r="D21" s="117"/>
      <c r="E21" s="117"/>
      <c r="F21" s="119"/>
      <c r="G21" s="5"/>
      <c r="H21" s="65">
        <f>IF(OR(AND(SUM(C9,C21)&lt;&gt;0,Truong!Z7=FALSE),AND(SUM(C9,C21)=0,Truong!Z7=TRUE),C21&gt;C15),"Er","")</f>
      </c>
      <c r="I21" s="65">
        <f>IF(OR(D21&gt;D15),"Er","")</f>
      </c>
      <c r="J21" s="65">
        <f>IF(OR(E21&gt;E15),"Er","")</f>
      </c>
      <c r="K21" s="65">
        <f>IF(OR(F21&gt;F15),"Er","")</f>
      </c>
      <c r="L21"/>
    </row>
    <row r="22" spans="2:12" ht="15.75">
      <c r="B22" s="158" t="s">
        <v>149</v>
      </c>
      <c r="C22" s="88">
        <f t="shared" si="1"/>
        <v>0</v>
      </c>
      <c r="D22" s="123"/>
      <c r="E22" s="123"/>
      <c r="F22" s="124"/>
      <c r="G22" s="5"/>
      <c r="H22" s="65">
        <f>IF(OR(AND(SUM(C10,C22)&lt;&gt;0,Truong!Z10=FALSE),AND(SUM(C10,C22)=0,Truong!Z10=TRUE),C22&gt;C15),"Er","")</f>
      </c>
      <c r="I22" s="65">
        <f>IF(D22&gt;D15,"Er","")</f>
      </c>
      <c r="J22" s="65">
        <f>IF(E22&gt;E15,"Er","")</f>
      </c>
      <c r="K22" s="65">
        <f>IF(F22&gt;F15,"Er","")</f>
      </c>
      <c r="L22"/>
    </row>
  </sheetData>
  <sheetProtection password="C129" sheet="1" objects="1" scenarios="1"/>
  <mergeCells count="6">
    <mergeCell ref="B3:B4"/>
    <mergeCell ref="C3:C4"/>
    <mergeCell ref="D3:F3"/>
    <mergeCell ref="B13:B14"/>
    <mergeCell ref="C13:C14"/>
    <mergeCell ref="D13:F13"/>
  </mergeCell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95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8"/>
  <sheetViews>
    <sheetView showGridLines="0" showZeros="0" zoomScalePageLayoutView="0" workbookViewId="0" topLeftCell="A1">
      <selection activeCell="F23" sqref="F23"/>
    </sheetView>
  </sheetViews>
  <sheetFormatPr defaultColWidth="8.796875" defaultRowHeight="15"/>
  <cols>
    <col min="1" max="1" width="1.1015625" style="1" customWidth="1"/>
    <col min="2" max="2" width="46" style="1" customWidth="1"/>
    <col min="3" max="3" width="9.59765625" style="1" customWidth="1"/>
    <col min="4" max="9" width="8.59765625" style="1" customWidth="1"/>
    <col min="10" max="10" width="0.8984375" style="1" customWidth="1"/>
    <col min="11" max="15" width="2.59765625" style="8" customWidth="1"/>
    <col min="16" max="17" width="2.59765625" style="1" customWidth="1"/>
    <col min="18" max="16384" width="9" style="1" customWidth="1"/>
  </cols>
  <sheetData>
    <row r="1" spans="1:7" ht="18.75" collapsed="1">
      <c r="A1" s="1" t="s">
        <v>173</v>
      </c>
      <c r="B1" s="364" t="s">
        <v>40</v>
      </c>
      <c r="C1" s="364"/>
      <c r="G1" s="7"/>
    </row>
    <row r="2" spans="2:7" ht="15.75">
      <c r="B2" s="15" t="s">
        <v>38</v>
      </c>
      <c r="C2" s="2"/>
      <c r="G2" s="2"/>
    </row>
    <row r="3" spans="2:17" ht="15.75">
      <c r="B3" s="357" t="s">
        <v>89</v>
      </c>
      <c r="C3" s="349" t="s">
        <v>27</v>
      </c>
      <c r="D3" s="365" t="s">
        <v>91</v>
      </c>
      <c r="E3" s="366"/>
      <c r="F3" s="366"/>
      <c r="G3" s="367" t="s">
        <v>28</v>
      </c>
      <c r="H3" s="367"/>
      <c r="I3" s="368"/>
      <c r="J3"/>
      <c r="P3" s="8"/>
      <c r="Q3" s="8"/>
    </row>
    <row r="4" spans="2:17" ht="25.5">
      <c r="B4" s="358"/>
      <c r="C4" s="350"/>
      <c r="D4" s="10" t="s">
        <v>44</v>
      </c>
      <c r="E4" s="10" t="s">
        <v>45</v>
      </c>
      <c r="F4" s="43" t="s">
        <v>46</v>
      </c>
      <c r="G4" s="10" t="s">
        <v>29</v>
      </c>
      <c r="H4" s="10" t="s">
        <v>30</v>
      </c>
      <c r="I4" s="12" t="s">
        <v>31</v>
      </c>
      <c r="J4"/>
      <c r="P4" s="8"/>
      <c r="Q4" s="8"/>
    </row>
    <row r="5" spans="2:17" ht="15.75">
      <c r="B5" s="89" t="s">
        <v>32</v>
      </c>
      <c r="C5" s="90">
        <f>SUM(D5:F5)</f>
        <v>0</v>
      </c>
      <c r="D5" s="91"/>
      <c r="E5" s="91"/>
      <c r="F5" s="92"/>
      <c r="G5" s="91"/>
      <c r="H5" s="91"/>
      <c r="I5" s="93"/>
      <c r="J5"/>
      <c r="K5" s="9">
        <f>IF(OR(C5&lt;D5,C5&lt;E5,C5&lt;F5,C5&lt;G5,C5&lt;H5,C5&lt;I5),"Er","")</f>
      </c>
      <c r="L5" s="9">
        <f>IF(OR(D5&gt;C5),"Er","")</f>
      </c>
      <c r="M5" s="9">
        <f>IF(OR(E5&gt;C5),"Er","")</f>
      </c>
      <c r="N5" s="9">
        <f>IF(OR(F5&gt;C5),"Er","")</f>
      </c>
      <c r="O5" s="9">
        <f>IF(OR(G5&gt;C5,G5&lt;I5),"Er","")</f>
      </c>
      <c r="P5" s="9">
        <f>IF(OR(H5&gt;C5,H5&lt;I5),"Er","")</f>
      </c>
      <c r="Q5" s="9">
        <f>IF(OR(I5&gt;C5,I5&gt;G5,I5&gt;H5),"Er","")</f>
      </c>
    </row>
    <row r="6" spans="2:17" ht="15.75">
      <c r="B6" s="149" t="s">
        <v>133</v>
      </c>
      <c r="C6" s="94">
        <f>SUM(D6:F6)</f>
        <v>0</v>
      </c>
      <c r="D6" s="133"/>
      <c r="E6" s="117"/>
      <c r="F6" s="130"/>
      <c r="G6" s="117"/>
      <c r="H6" s="117"/>
      <c r="I6" s="119"/>
      <c r="J6"/>
      <c r="K6" s="9">
        <f>IF(OR(C6&lt;G6,C6&lt;H6,C6&lt;I6),"Er","")</f>
      </c>
      <c r="L6" s="9">
        <f>IF(OR(D6&gt;D5),"Er","")</f>
      </c>
      <c r="M6" s="9">
        <f>IF(OR(E6&gt;E5),"Er","")</f>
      </c>
      <c r="N6" s="9">
        <f>IF(OR(F6&gt;F5),"Er","")</f>
      </c>
      <c r="O6" s="9">
        <f>IF(OR(G6&gt;G5,G6&lt;I6),"Er","")</f>
      </c>
      <c r="P6" s="9">
        <f>IF(OR(H6&gt;H5,H6&lt;I6),"Er","")</f>
      </c>
      <c r="Q6" s="9">
        <f>IF(OR(I6&gt;I5,I6&gt;H6),"Er","")</f>
      </c>
    </row>
    <row r="7" spans="2:17" ht="15.75">
      <c r="B7" s="150" t="s">
        <v>130</v>
      </c>
      <c r="C7" s="94">
        <f>SUM(D7:F7)</f>
        <v>0</v>
      </c>
      <c r="D7" s="117"/>
      <c r="E7" s="117"/>
      <c r="F7" s="130"/>
      <c r="G7" s="117"/>
      <c r="H7" s="117"/>
      <c r="I7" s="119"/>
      <c r="J7"/>
      <c r="K7" s="9">
        <f>IF(OR(C7&lt;G7,C7&lt;H7,C7&lt;I7),"Er","")</f>
      </c>
      <c r="L7" s="9">
        <f>IF(OR(D7&gt;D5),"Er","")</f>
      </c>
      <c r="M7" s="9">
        <f>IF(OR(E7&gt;E5),"Er","")</f>
      </c>
      <c r="N7" s="9">
        <f>IF(OR(F7&gt;F5),"Er","")</f>
      </c>
      <c r="O7" s="9">
        <f>IF(OR(G7&gt;G5,G7&lt;I7),"Er","")</f>
      </c>
      <c r="P7" s="9">
        <f>IF(OR(H7&gt;H5,H7&lt;I7),"Er","")</f>
      </c>
      <c r="Q7" s="9">
        <f>IF(OR(I7&gt;I5,I7&gt;H7),"Er","")</f>
      </c>
    </row>
    <row r="8" spans="2:17" ht="15.75">
      <c r="B8" s="150" t="s">
        <v>131</v>
      </c>
      <c r="C8" s="94">
        <f>SUM(D8:F8)</f>
        <v>0</v>
      </c>
      <c r="D8" s="117"/>
      <c r="E8" s="117"/>
      <c r="F8" s="130"/>
      <c r="G8" s="117"/>
      <c r="H8" s="117"/>
      <c r="I8" s="119"/>
      <c r="J8"/>
      <c r="K8" s="9">
        <f>IF(OR(C8&lt;G8,C8&lt;H8,C8&lt;I8),"Er","")</f>
      </c>
      <c r="L8" s="9">
        <f>IF(OR(D8&gt;D5),"Er","")</f>
      </c>
      <c r="M8" s="9">
        <f>IF(OR(E8&gt;E5),"Er","")</f>
      </c>
      <c r="N8" s="9">
        <f>IF(OR(F8&gt;F5),"Er","")</f>
      </c>
      <c r="O8" s="9">
        <f>IF(OR(G8&gt;G5,G8&lt;I8),"Er","")</f>
      </c>
      <c r="P8" s="9">
        <f>IF(OR(H8&gt;H5,H8&lt;I8),"Er","")</f>
      </c>
      <c r="Q8" s="9">
        <f>IF(OR(I8&gt;I5,I8&gt;H8),"Er","")</f>
      </c>
    </row>
    <row r="9" spans="2:17" ht="15.75">
      <c r="B9" s="151" t="s">
        <v>132</v>
      </c>
      <c r="C9" s="95">
        <f>SUM(D9:F9)</f>
        <v>0</v>
      </c>
      <c r="D9" s="121"/>
      <c r="E9" s="121"/>
      <c r="F9" s="132"/>
      <c r="G9" s="121"/>
      <c r="H9" s="121"/>
      <c r="I9" s="122"/>
      <c r="J9"/>
      <c r="K9" s="9">
        <f>IF(OR(C9&lt;G9,C9&lt;H9,C9&lt;I9),"Er","")</f>
      </c>
      <c r="L9" s="9">
        <f>IF(OR(D9&gt;D5),"Er","")</f>
      </c>
      <c r="M9" s="9">
        <f>IF(OR(E9&gt;E5),"Er","")</f>
      </c>
      <c r="N9" s="9">
        <f>IF(OR(F9&gt;F5),"Er","")</f>
      </c>
      <c r="O9" s="9">
        <f>IF(OR(G9&gt;G5,G9&lt;I9),"Er","")</f>
      </c>
      <c r="P9" s="9">
        <f>IF(OR(H9&gt;H5,H9&lt;I9),"Er","")</f>
      </c>
      <c r="Q9" s="9">
        <f>IF(OR(I9&gt;I5,I9&gt;H9),"Er","")</f>
      </c>
    </row>
    <row r="10" spans="2:17" ht="15.75">
      <c r="B10" s="354" t="s">
        <v>117</v>
      </c>
      <c r="C10" s="355"/>
      <c r="D10" s="355"/>
      <c r="E10" s="355"/>
      <c r="F10" s="355"/>
      <c r="G10" s="355"/>
      <c r="H10" s="355"/>
      <c r="I10" s="356"/>
      <c r="J10"/>
      <c r="P10" s="8"/>
      <c r="Q10" s="8"/>
    </row>
    <row r="11" spans="2:17" ht="15.75" customHeight="1">
      <c r="B11" s="152" t="s">
        <v>118</v>
      </c>
      <c r="C11" s="86">
        <f>SUM(D11:F11)</f>
        <v>0</v>
      </c>
      <c r="D11" s="127"/>
      <c r="E11" s="127"/>
      <c r="F11" s="128"/>
      <c r="G11" s="127"/>
      <c r="H11" s="127"/>
      <c r="I11" s="129"/>
      <c r="J11"/>
      <c r="K11" s="9">
        <f>IF(OR(C11&gt;C5,C11&lt;G11,C11&lt;H11,C11&lt;I11),"Er","")</f>
      </c>
      <c r="L11" s="62">
        <f>IF(D11&gt;D5,"Er","")</f>
      </c>
      <c r="M11" s="62">
        <f>IF(E11&gt;E5,"Er","")</f>
      </c>
      <c r="N11" s="62">
        <f>IF(F11&gt;F5,"Er","")</f>
      </c>
      <c r="O11" s="62">
        <f>IF(OR(G11&gt;C11,G11&gt;G5,G11&lt;I11),"Er","")</f>
      </c>
      <c r="P11" s="62">
        <f>IF(OR(H11&gt;C11,H11&gt;H5),"Er","")</f>
      </c>
      <c r="Q11" s="62">
        <f>IF(OR(I11&gt;H11,I11&gt;G11,I11&gt;C11,I11&gt;I5),"Er","")</f>
      </c>
    </row>
    <row r="12" spans="2:17" ht="15.75" customHeight="1">
      <c r="B12" s="153" t="s">
        <v>121</v>
      </c>
      <c r="C12" s="96">
        <f>SUM(D12:F12)</f>
        <v>0</v>
      </c>
      <c r="D12" s="117"/>
      <c r="E12" s="117"/>
      <c r="F12" s="130"/>
      <c r="G12" s="117"/>
      <c r="H12" s="117"/>
      <c r="I12" s="119"/>
      <c r="J12"/>
      <c r="K12" s="9">
        <f>IF(OR(C12&gt;C5,C12&lt;G12,C12&lt;H12,C12&lt;I12),"Er","")</f>
      </c>
      <c r="L12" s="62">
        <f>IF(D12&gt;D5,"Er","")</f>
      </c>
      <c r="M12" s="62">
        <f>IF(E12&gt;E5,"Er","")</f>
      </c>
      <c r="N12" s="62">
        <f>IF(F12&gt;F5,"Er","")</f>
      </c>
      <c r="O12" s="62">
        <f>IF(OR(G12&gt;C12,G12&gt;G5,G12&lt;I12),"Er","")</f>
      </c>
      <c r="P12" s="62">
        <f>IF(OR(H12&gt;C12,H12&gt;H5),"Er","")</f>
      </c>
      <c r="Q12" s="62">
        <f>IF(OR(I12&gt;H12,I12&gt;G12,I12&gt;C12,I12&gt;I5),"Er","")</f>
      </c>
    </row>
    <row r="13" spans="2:17" ht="15.75" customHeight="1">
      <c r="B13" s="153" t="s">
        <v>119</v>
      </c>
      <c r="C13" s="96">
        <f>SUM(D13:F13)</f>
        <v>0</v>
      </c>
      <c r="D13" s="117"/>
      <c r="E13" s="117"/>
      <c r="F13" s="130"/>
      <c r="G13" s="117"/>
      <c r="H13" s="117"/>
      <c r="I13" s="119"/>
      <c r="J13"/>
      <c r="K13" s="9">
        <f>IF(OR(C13&gt;C5,C13&lt;G13,C13&lt;H13,C13&lt;I13),"Er","")</f>
      </c>
      <c r="L13" s="62">
        <f>IF(D13&gt;D5,"Er","")</f>
      </c>
      <c r="M13" s="62">
        <f>IF(E13&gt;E5,"Er","")</f>
      </c>
      <c r="N13" s="62">
        <f>IF(F13&gt;F5,"Er","")</f>
      </c>
      <c r="O13" s="62">
        <f>IF(OR(G13&gt;C13,G13&gt;G5,G13&lt;I13),"Er","")</f>
      </c>
      <c r="P13" s="62">
        <f>IF(OR(H13&gt;C13,H13&gt;H5),"Er","")</f>
      </c>
      <c r="Q13" s="62">
        <f>IF(OR(I13&gt;H13,I13&gt;G13,I13&gt;C13,I13&gt;I5),"Er","")</f>
      </c>
    </row>
    <row r="14" spans="2:17" ht="15.75" customHeight="1">
      <c r="B14" s="154" t="s">
        <v>120</v>
      </c>
      <c r="C14" s="97">
        <f>SUM(D14:F14)</f>
        <v>0</v>
      </c>
      <c r="D14" s="123"/>
      <c r="E14" s="123"/>
      <c r="F14" s="131"/>
      <c r="G14" s="123"/>
      <c r="H14" s="123"/>
      <c r="I14" s="124"/>
      <c r="J14"/>
      <c r="K14" s="9">
        <f>IF(OR(C14&gt;C5,C14&lt;G14,C14&lt;H14,C14&lt;I14),"Er","")</f>
      </c>
      <c r="L14" s="62">
        <f>IF(D14&gt;D5,"Er","")</f>
      </c>
      <c r="M14" s="62">
        <f>IF(E14&gt;E5,"Er","")</f>
      </c>
      <c r="N14" s="62">
        <f>IF(F14&gt;F5,"Er","")</f>
      </c>
      <c r="O14" s="62">
        <f>IF(OR(G14&gt;C14,G14&gt;G5,G14&lt;I14),"Er","")</f>
      </c>
      <c r="P14" s="62">
        <f>IF(OR(H14&gt;C14,H14&gt;H5),"Er","")</f>
      </c>
      <c r="Q14" s="62">
        <f>IF(OR(I14&gt;H14,I14&gt;G14,I14&gt;C14,I14&gt;I5),"Er","")</f>
      </c>
    </row>
    <row r="16" ht="15.75">
      <c r="B16" s="15" t="s">
        <v>39</v>
      </c>
    </row>
    <row r="17" spans="2:9" ht="15.75" customHeight="1">
      <c r="B17" s="357" t="s">
        <v>90</v>
      </c>
      <c r="C17" s="359" t="s">
        <v>27</v>
      </c>
      <c r="D17" s="361" t="s">
        <v>92</v>
      </c>
      <c r="E17" s="362"/>
      <c r="F17" s="362"/>
      <c r="G17" s="361" t="s">
        <v>28</v>
      </c>
      <c r="H17" s="362"/>
      <c r="I17" s="363"/>
    </row>
    <row r="18" spans="2:9" ht="15.75">
      <c r="B18" s="358"/>
      <c r="C18" s="360"/>
      <c r="D18" s="11" t="s">
        <v>41</v>
      </c>
      <c r="E18" s="10" t="s">
        <v>42</v>
      </c>
      <c r="F18" s="44" t="s">
        <v>43</v>
      </c>
      <c r="G18" s="10" t="s">
        <v>29</v>
      </c>
      <c r="H18" s="10" t="s">
        <v>30</v>
      </c>
      <c r="I18" s="12" t="s">
        <v>31</v>
      </c>
    </row>
    <row r="19" spans="2:17" ht="15.75">
      <c r="B19" s="89" t="s">
        <v>32</v>
      </c>
      <c r="C19" s="90">
        <f>SUM(D19:F19)</f>
        <v>0</v>
      </c>
      <c r="D19" s="91"/>
      <c r="E19" s="91"/>
      <c r="F19" s="92"/>
      <c r="G19" s="91"/>
      <c r="H19" s="91"/>
      <c r="I19" s="93"/>
      <c r="K19" s="9">
        <f>IF(OR(C19&lt;D19,C19&lt;E19,C19&lt;F19,C19&lt;G19,C19&lt;H19,C19&lt;I19),"Er","")</f>
      </c>
      <c r="L19" s="9">
        <f>IF(OR(D19&gt;C19),"Er","")</f>
      </c>
      <c r="M19" s="9">
        <f>IF(OR(E19&gt;C19),"Er","")</f>
      </c>
      <c r="N19" s="9">
        <f>IF(OR(F19&gt;C19),"Er","")</f>
      </c>
      <c r="O19" s="9">
        <f>IF(OR(G19&gt;C19,G19&lt;I19),"Er","")</f>
      </c>
      <c r="P19" s="9">
        <f>IF(OR(H19&gt;C19,H19&lt;I19),"Er","")</f>
      </c>
      <c r="Q19" s="9">
        <f>IF(OR(I19&gt;C19,I19&gt;G19,I19&gt;H19),"Er","")</f>
      </c>
    </row>
    <row r="20" spans="2:17" ht="15.75">
      <c r="B20" s="149" t="s">
        <v>133</v>
      </c>
      <c r="C20" s="86">
        <f>SUM(D20:F20)</f>
        <v>0</v>
      </c>
      <c r="D20" s="117"/>
      <c r="E20" s="117"/>
      <c r="F20" s="130"/>
      <c r="G20" s="117"/>
      <c r="H20" s="117"/>
      <c r="I20" s="119"/>
      <c r="K20" s="9">
        <f>IF(OR(C20&lt;G20,C20&lt;H20,C20&lt;I20),"Er","")</f>
      </c>
      <c r="L20" s="9">
        <f>IF(OR(D20&gt;D19),"Er","")</f>
      </c>
      <c r="M20" s="9">
        <f>IF(OR(E20&gt;E19),"Er","")</f>
      </c>
      <c r="N20" s="9">
        <f>IF(OR(F20&gt;F19),"Er","")</f>
      </c>
      <c r="O20" s="9">
        <f>IF(OR(G20&gt;G19,G20&lt;I20),"Er","")</f>
      </c>
      <c r="P20" s="9">
        <f>IF(OR(H20&gt;H19,H20&lt;I20),"Er","")</f>
      </c>
      <c r="Q20" s="9">
        <f>IF(OR(I20&gt;I19,I20&gt;H20),"Er","")</f>
      </c>
    </row>
    <row r="21" spans="2:17" ht="15.75">
      <c r="B21" s="150" t="s">
        <v>130</v>
      </c>
      <c r="C21" s="96">
        <f>SUM(D21:F21)</f>
        <v>0</v>
      </c>
      <c r="D21" s="117"/>
      <c r="E21" s="117"/>
      <c r="F21" s="130"/>
      <c r="G21" s="117"/>
      <c r="H21" s="117"/>
      <c r="I21" s="119"/>
      <c r="K21" s="9">
        <f>IF(OR(C21&lt;G21,C21&lt;H21,C21&lt;I21),"Er","")</f>
      </c>
      <c r="L21" s="9">
        <f>IF(OR(D21&gt;D19),"Er","")</f>
      </c>
      <c r="M21" s="9">
        <f>IF(OR(E21&gt;E19),"Er","")</f>
      </c>
      <c r="N21" s="9">
        <f>IF(OR(F21&gt;F19),"Er","")</f>
      </c>
      <c r="O21" s="9">
        <f>IF(OR(G21&gt;G19,G21&lt;I21),"Er","")</f>
      </c>
      <c r="P21" s="9">
        <f>IF(OR(H21&gt;H19,H21&lt;I21),"Er","")</f>
      </c>
      <c r="Q21" s="9">
        <f>IF(OR(I21&gt;I19,I21&gt;H21),"Er","")</f>
      </c>
    </row>
    <row r="22" spans="2:17" ht="15.75">
      <c r="B22" s="150" t="s">
        <v>131</v>
      </c>
      <c r="C22" s="96">
        <f>SUM(D22:F22)</f>
        <v>0</v>
      </c>
      <c r="D22" s="117"/>
      <c r="E22" s="117"/>
      <c r="F22" s="130"/>
      <c r="G22" s="117"/>
      <c r="H22" s="117"/>
      <c r="I22" s="119"/>
      <c r="K22" s="9">
        <f>IF(OR(C22&lt;G22,C22&lt;H22,C22&lt;I22),"Er","")</f>
      </c>
      <c r="L22" s="9">
        <f>IF(OR(D22&gt;D19),"Er","")</f>
      </c>
      <c r="M22" s="9">
        <f>IF(OR(E22&gt;E19),"Er","")</f>
      </c>
      <c r="N22" s="9">
        <f>IF(OR(F22&gt;F19),"Er","")</f>
      </c>
      <c r="O22" s="9">
        <f>IF(OR(G22&gt;G19,G22&lt;I22),"Er","")</f>
      </c>
      <c r="P22" s="9">
        <f>IF(OR(H22&gt;H19,H22&lt;I22),"Er","")</f>
      </c>
      <c r="Q22" s="9">
        <f>IF(OR(I22&gt;I19,I22&gt;H22),"Er","")</f>
      </c>
    </row>
    <row r="23" spans="2:17" ht="15.75">
      <c r="B23" s="151" t="s">
        <v>132</v>
      </c>
      <c r="C23" s="95">
        <f>SUM(D23:F23)</f>
        <v>0</v>
      </c>
      <c r="D23" s="121"/>
      <c r="E23" s="121"/>
      <c r="F23" s="132"/>
      <c r="G23" s="121"/>
      <c r="H23" s="121"/>
      <c r="I23" s="122"/>
      <c r="K23" s="9">
        <f>IF(OR(C23&lt;G23,C23&lt;H23,C23&lt;I23),"Er","")</f>
      </c>
      <c r="L23" s="9">
        <f>IF(OR(D23&gt;D19),"Er","")</f>
      </c>
      <c r="M23" s="9">
        <f>IF(OR(E23&gt;E19),"Er","")</f>
      </c>
      <c r="N23" s="9">
        <f>IF(OR(F23&gt;F19),"Er","")</f>
      </c>
      <c r="O23" s="9">
        <f>IF(OR(G23&gt;G19,G23&lt;I23),"Er","")</f>
      </c>
      <c r="P23" s="9">
        <f>IF(OR(H23&gt;H19,H23&lt;I23),"Er","")</f>
      </c>
      <c r="Q23" s="9">
        <f>IF(OR(I23&gt;I19,I23&gt;H23),"Er","")</f>
      </c>
    </row>
    <row r="24" spans="2:17" ht="15.75">
      <c r="B24" s="354" t="s">
        <v>117</v>
      </c>
      <c r="C24" s="355"/>
      <c r="D24" s="355"/>
      <c r="E24" s="355"/>
      <c r="F24" s="355"/>
      <c r="G24" s="355"/>
      <c r="H24" s="355"/>
      <c r="I24" s="356"/>
      <c r="J24"/>
      <c r="P24" s="8"/>
      <c r="Q24" s="8"/>
    </row>
    <row r="25" spans="2:17" ht="15.75" customHeight="1">
      <c r="B25" s="152" t="s">
        <v>118</v>
      </c>
      <c r="C25" s="86">
        <f>SUM(D25:F25)</f>
        <v>0</v>
      </c>
      <c r="D25" s="127"/>
      <c r="E25" s="127"/>
      <c r="F25" s="128"/>
      <c r="G25" s="127"/>
      <c r="H25" s="127"/>
      <c r="I25" s="129"/>
      <c r="J25"/>
      <c r="K25" s="9">
        <f>IF(OR(C25&gt;C19,C25&lt;G25,C25&lt;H25,C25&lt;I25),"Er","")</f>
      </c>
      <c r="L25" s="62">
        <f>IF(D25&gt;D19,"Er","")</f>
      </c>
      <c r="M25" s="62">
        <f>IF(E25&gt;E19,"Er","")</f>
      </c>
      <c r="N25" s="62">
        <f>IF(F25&gt;F19,"Er","")</f>
      </c>
      <c r="O25" s="62">
        <f>IF(OR(G25&gt;C25,G25&gt;G19,G25&lt;I25),"Er","")</f>
      </c>
      <c r="P25" s="62">
        <f>IF(OR(H25&gt;C25,H25&gt;H19),"Er","")</f>
      </c>
      <c r="Q25" s="62">
        <f>IF(OR(I25&gt;H25,I25&gt;G25,I25&gt;C25,I25&gt;I19),"Er","")</f>
      </c>
    </row>
    <row r="26" spans="2:17" ht="15.75" customHeight="1">
      <c r="B26" s="153" t="s">
        <v>121</v>
      </c>
      <c r="C26" s="96">
        <f>SUM(D26:F26)</f>
        <v>0</v>
      </c>
      <c r="D26" s="117"/>
      <c r="E26" s="117"/>
      <c r="F26" s="130"/>
      <c r="G26" s="117"/>
      <c r="H26" s="117"/>
      <c r="I26" s="119"/>
      <c r="J26"/>
      <c r="K26" s="9">
        <f>IF(OR(C26&gt;C19,C26&lt;G26,C26&lt;H26,C26&lt;I26),"Er","")</f>
      </c>
      <c r="L26" s="62">
        <f>IF(D26&gt;D19,"Er","")</f>
      </c>
      <c r="M26" s="62">
        <f>IF(E26&gt;E19,"Er","")</f>
      </c>
      <c r="N26" s="62">
        <f>IF(F26&gt;F19,"Er","")</f>
      </c>
      <c r="O26" s="62">
        <f>IF(OR(G26&gt;C26,G26&gt;G19,G26&lt;I26),"Er","")</f>
      </c>
      <c r="P26" s="62">
        <f>IF(OR(H26&gt;C26,H26&gt;H19),"Er","")</f>
      </c>
      <c r="Q26" s="62">
        <f>IF(OR(I26&gt;H26,I26&gt;G26,I26&gt;C26,I26&gt;I19),"Er","")</f>
      </c>
    </row>
    <row r="27" spans="2:17" ht="15.75" customHeight="1">
      <c r="B27" s="153" t="s">
        <v>119</v>
      </c>
      <c r="C27" s="96">
        <f>SUM(D27:F27)</f>
        <v>0</v>
      </c>
      <c r="D27" s="117"/>
      <c r="E27" s="117"/>
      <c r="F27" s="130"/>
      <c r="G27" s="117"/>
      <c r="H27" s="117"/>
      <c r="I27" s="119"/>
      <c r="J27"/>
      <c r="K27" s="9">
        <f>IF(OR(C27&gt;C19,C27&lt;G27,C27&lt;H27,C27&lt;I27),"Er","")</f>
      </c>
      <c r="L27" s="62">
        <f>IF(D27&gt;D19,"Er","")</f>
      </c>
      <c r="M27" s="62">
        <f>IF(E27&gt;E19,"Er","")</f>
      </c>
      <c r="N27" s="62">
        <f>IF(F27&gt;F19,"Er","")</f>
      </c>
      <c r="O27" s="62">
        <f>IF(OR(G27&gt;C27,G27&gt;G19,G27&lt;I27),"Er","")</f>
      </c>
      <c r="P27" s="62">
        <f>IF(OR(H27&gt;C27,H27&gt;H19),"Er","")</f>
      </c>
      <c r="Q27" s="62">
        <f>IF(OR(I27&gt;H27,I27&gt;G27,I27&gt;C27,I27&gt;I19),"Er","")</f>
      </c>
    </row>
    <row r="28" spans="2:17" ht="15.75" customHeight="1">
      <c r="B28" s="154" t="s">
        <v>120</v>
      </c>
      <c r="C28" s="97">
        <f>SUM(D28:F28)</f>
        <v>0</v>
      </c>
      <c r="D28" s="123"/>
      <c r="E28" s="123"/>
      <c r="F28" s="131"/>
      <c r="G28" s="123"/>
      <c r="H28" s="123"/>
      <c r="I28" s="124"/>
      <c r="J28"/>
      <c r="K28" s="9">
        <f>IF(OR(C28&gt;C19,C28&lt;G28,C28&lt;H28,C28&lt;I28),"Er","")</f>
      </c>
      <c r="L28" s="62">
        <f>IF(D28&gt;D19,"Er","")</f>
      </c>
      <c r="M28" s="62">
        <f>IF(E28&gt;E19,"Er","")</f>
      </c>
      <c r="N28" s="62">
        <f>IF(F28&gt;F19,"Er","")</f>
      </c>
      <c r="O28" s="62">
        <f>IF(OR(G28&gt;C28,G28&gt;G19,G28&lt;I28),"Er","")</f>
      </c>
      <c r="P28" s="62">
        <f>IF(OR(H28&gt;C28,H28&gt;H19),"Er","")</f>
      </c>
      <c r="Q28" s="62">
        <f>IF(OR(I28&gt;H28,I28&gt;G28,I28&gt;C28,I28&gt;I19),"Er","")</f>
      </c>
    </row>
  </sheetData>
  <sheetProtection password="C129" sheet="1" objects="1" scenarios="1"/>
  <mergeCells count="11">
    <mergeCell ref="B1:C1"/>
    <mergeCell ref="B3:B4"/>
    <mergeCell ref="C3:C4"/>
    <mergeCell ref="D3:F3"/>
    <mergeCell ref="G3:I3"/>
    <mergeCell ref="B10:I10"/>
    <mergeCell ref="B17:B18"/>
    <mergeCell ref="C17:C18"/>
    <mergeCell ref="D17:F17"/>
    <mergeCell ref="G17:I17"/>
    <mergeCell ref="B24:I24"/>
  </mergeCells>
  <dataValidations count="1">
    <dataValidation allowBlank="1" errorTitle="Lçi nhËp d÷ liÖu" error="ChØ nhËp d÷ liÖu kiÓu sè, kh«ng nhËp ch÷." sqref="B17 B3:B4"/>
  </dataValidations>
  <printOptions/>
  <pageMargins left="0.5118110236220472" right="0.2362204724409449" top="0.5118110236220472" bottom="0.5118110236220472" header="0.5118110236220472" footer="0.2362204724409449"/>
  <pageSetup horizontalDpi="600" verticalDpi="600" orientation="portrait" paperSize="9" scale="80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57"/>
  <sheetViews>
    <sheetView showGridLines="0" showZeros="0" zoomScalePageLayoutView="0" workbookViewId="0" topLeftCell="A1">
      <selection activeCell="P52" sqref="P52:Q56"/>
    </sheetView>
  </sheetViews>
  <sheetFormatPr defaultColWidth="8.796875" defaultRowHeight="15"/>
  <cols>
    <col min="1" max="1" width="1.59765625" style="1" customWidth="1"/>
    <col min="2" max="2" width="7.19921875" style="165" hidden="1" customWidth="1"/>
    <col min="3" max="3" width="27.8984375" style="1" customWidth="1"/>
    <col min="4" max="5" width="6.59765625" style="1" customWidth="1"/>
    <col min="6" max="6" width="16.59765625" style="1" hidden="1" customWidth="1"/>
    <col min="7" max="12" width="6.59765625" style="1" customWidth="1"/>
    <col min="13" max="13" width="15" style="1" hidden="1" customWidth="1"/>
    <col min="14" max="15" width="6.59765625" style="1" hidden="1" customWidth="1"/>
    <col min="16" max="17" width="6.59765625" style="1" customWidth="1"/>
    <col min="18" max="18" width="1.59765625" style="5" customWidth="1"/>
    <col min="19" max="28" width="2.59765625" style="8" customWidth="1"/>
    <col min="29" max="16384" width="9" style="1" customWidth="1"/>
  </cols>
  <sheetData>
    <row r="1" spans="1:4" ht="18" customHeight="1" collapsed="1">
      <c r="A1" s="1" t="s">
        <v>173</v>
      </c>
      <c r="C1" s="14" t="s">
        <v>76</v>
      </c>
      <c r="D1" s="40"/>
    </row>
    <row r="2" spans="3:17" ht="15.75">
      <c r="C2" s="369" t="s">
        <v>72</v>
      </c>
      <c r="D2" s="372" t="s">
        <v>27</v>
      </c>
      <c r="E2" s="372" t="s">
        <v>87</v>
      </c>
      <c r="F2" s="63"/>
      <c r="G2" s="365" t="s">
        <v>62</v>
      </c>
      <c r="H2" s="366"/>
      <c r="I2" s="366"/>
      <c r="J2" s="366"/>
      <c r="K2" s="366"/>
      <c r="L2" s="375"/>
      <c r="M2" s="56"/>
      <c r="N2" s="56"/>
      <c r="O2" s="56"/>
      <c r="P2" s="351" t="s">
        <v>28</v>
      </c>
      <c r="Q2" s="353"/>
    </row>
    <row r="3" spans="3:17" ht="15.75">
      <c r="C3" s="370"/>
      <c r="D3" s="373"/>
      <c r="E3" s="373"/>
      <c r="F3" s="57"/>
      <c r="G3" s="376" t="s">
        <v>63</v>
      </c>
      <c r="H3" s="376"/>
      <c r="I3" s="376" t="s">
        <v>64</v>
      </c>
      <c r="J3" s="376"/>
      <c r="K3" s="376" t="s">
        <v>83</v>
      </c>
      <c r="L3" s="376"/>
      <c r="M3" s="59"/>
      <c r="N3" s="59"/>
      <c r="O3" s="59"/>
      <c r="P3" s="377" t="s">
        <v>30</v>
      </c>
      <c r="Q3" s="378" t="s">
        <v>88</v>
      </c>
    </row>
    <row r="4" spans="3:17" ht="15.75">
      <c r="C4" s="371"/>
      <c r="D4" s="374"/>
      <c r="E4" s="374"/>
      <c r="F4" s="58"/>
      <c r="G4" s="10" t="s">
        <v>27</v>
      </c>
      <c r="H4" s="10" t="s">
        <v>29</v>
      </c>
      <c r="I4" s="10" t="s">
        <v>27</v>
      </c>
      <c r="J4" s="10" t="s">
        <v>29</v>
      </c>
      <c r="K4" s="10" t="s">
        <v>27</v>
      </c>
      <c r="L4" s="10" t="s">
        <v>29</v>
      </c>
      <c r="M4" s="58"/>
      <c r="N4" s="58"/>
      <c r="O4" s="58"/>
      <c r="P4" s="374"/>
      <c r="Q4" s="379"/>
    </row>
    <row r="5" spans="3:28" ht="15.75">
      <c r="C5" s="64" t="s">
        <v>84</v>
      </c>
      <c r="D5" s="71">
        <f>SUM(D7,D26,D45,D51)</f>
        <v>0</v>
      </c>
      <c r="E5" s="71">
        <f>SUM(E7,E26,E45,E51)</f>
        <v>0</v>
      </c>
      <c r="F5" s="71"/>
      <c r="G5" s="71">
        <f aca="true" t="shared" si="0" ref="G5:L5">SUM(G7,G26,G45,G51)</f>
        <v>0</v>
      </c>
      <c r="H5" s="71">
        <f t="shared" si="0"/>
        <v>0</v>
      </c>
      <c r="I5" s="71">
        <f t="shared" si="0"/>
        <v>0</v>
      </c>
      <c r="J5" s="71">
        <f t="shared" si="0"/>
        <v>0</v>
      </c>
      <c r="K5" s="72">
        <f t="shared" si="0"/>
        <v>0</v>
      </c>
      <c r="L5" s="72">
        <f t="shared" si="0"/>
        <v>0</v>
      </c>
      <c r="M5" s="72"/>
      <c r="N5" s="72">
        <f>SUM(N7,N26,N45,N51)</f>
        <v>0</v>
      </c>
      <c r="O5" s="72">
        <f>SUM(O7,O26,O45,O51)</f>
        <v>0</v>
      </c>
      <c r="P5" s="71">
        <f>SUM(P7,P26,P45,P51)</f>
        <v>0</v>
      </c>
      <c r="Q5" s="73">
        <f>SUM(Q7,Q26,Q45,Q51)</f>
        <v>0</v>
      </c>
      <c r="S5"/>
      <c r="T5"/>
      <c r="U5"/>
      <c r="V5"/>
      <c r="W5"/>
      <c r="X5"/>
      <c r="Y5"/>
      <c r="Z5"/>
      <c r="AA5"/>
      <c r="AB5"/>
    </row>
    <row r="6" spans="2:28" s="165" customFormat="1" ht="15.75" hidden="1">
      <c r="B6" s="165" t="s">
        <v>158</v>
      </c>
      <c r="C6" s="166"/>
      <c r="D6" s="167" t="s">
        <v>159</v>
      </c>
      <c r="E6" s="167" t="s">
        <v>160</v>
      </c>
      <c r="F6" s="168"/>
      <c r="G6" s="167" t="s">
        <v>161</v>
      </c>
      <c r="H6" s="167" t="s">
        <v>162</v>
      </c>
      <c r="I6" s="167" t="s">
        <v>163</v>
      </c>
      <c r="J6" s="167" t="s">
        <v>164</v>
      </c>
      <c r="K6" s="169" t="s">
        <v>165</v>
      </c>
      <c r="L6" s="169" t="s">
        <v>166</v>
      </c>
      <c r="M6" s="168"/>
      <c r="N6" s="169"/>
      <c r="O6" s="169"/>
      <c r="P6" s="167" t="s">
        <v>167</v>
      </c>
      <c r="Q6" s="170" t="s">
        <v>168</v>
      </c>
      <c r="S6" s="171"/>
      <c r="T6" s="171"/>
      <c r="U6" s="171"/>
      <c r="V6" s="171"/>
      <c r="W6" s="171"/>
      <c r="X6" s="171"/>
      <c r="Y6" s="171"/>
      <c r="Z6" s="171"/>
      <c r="AA6" s="171"/>
      <c r="AB6" s="171"/>
    </row>
    <row r="7" spans="2:28" ht="15.75">
      <c r="B7" s="164">
        <v>1357</v>
      </c>
      <c r="C7" s="100" t="s">
        <v>85</v>
      </c>
      <c r="D7" s="90">
        <f>SUM(D8:D12)</f>
        <v>0</v>
      </c>
      <c r="E7" s="99">
        <f>SUM(E8:E12)</f>
        <v>0</v>
      </c>
      <c r="F7" s="101" t="s">
        <v>127</v>
      </c>
      <c r="G7" s="99">
        <f aca="true" t="shared" si="1" ref="G7:L7">SUM(G8:G12)</f>
        <v>0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0</v>
      </c>
      <c r="L7" s="99">
        <f t="shared" si="1"/>
        <v>0</v>
      </c>
      <c r="M7" s="101" t="s">
        <v>127</v>
      </c>
      <c r="N7" s="99">
        <f>SUM(N8:N12)</f>
        <v>0</v>
      </c>
      <c r="O7" s="99">
        <f>SUM(O8:O12)</f>
        <v>0</v>
      </c>
      <c r="P7" s="99">
        <f>SUM(P8:P12)</f>
        <v>0</v>
      </c>
      <c r="Q7" s="102">
        <f>SUM(Q8:Q12)</f>
        <v>0</v>
      </c>
      <c r="R7" s="1"/>
      <c r="S7" s="65">
        <f>IF(OR(D7&lt;P7,D7&lt;E7,D7&lt;Q7),"Er","")</f>
      </c>
      <c r="T7" s="65">
        <f>IF(OR(E7&gt;D7,E7&lt;Q7),"Er","")</f>
      </c>
      <c r="U7" s="65">
        <f>IF(OR(G7&lt;H7),"Er","")</f>
      </c>
      <c r="V7" s="65">
        <f>IF(OR(H7&gt;G7),"Er","")</f>
      </c>
      <c r="W7" s="65">
        <f>IF(OR(I7&lt;J7),"Er","")</f>
      </c>
      <c r="X7" s="65">
        <f>IF(OR(J7&gt;I7),"Er","")</f>
      </c>
      <c r="Y7" s="65">
        <f>IF(OR(K7&lt;L7),"Er","")</f>
      </c>
      <c r="Z7" s="65">
        <f>IF(OR(L7&gt;K7),"Er","")</f>
      </c>
      <c r="AA7" s="65">
        <f>IF(OR(P7&gt;D7,P7&lt;Q7),"Er","")</f>
      </c>
      <c r="AB7" s="65">
        <f>IF(OR(Q7&gt;P7,Q7&gt;E7),"Er","")</f>
      </c>
    </row>
    <row r="8" spans="2:28" ht="15.75">
      <c r="B8" s="164">
        <v>1358</v>
      </c>
      <c r="C8" s="142" t="s">
        <v>65</v>
      </c>
      <c r="D8" s="86">
        <f aca="true" t="shared" si="2" ref="D8:E12">SUM(G8,I8,K8)</f>
        <v>0</v>
      </c>
      <c r="E8" s="86">
        <f t="shared" si="2"/>
        <v>0</v>
      </c>
      <c r="F8" s="76">
        <v>1</v>
      </c>
      <c r="G8" s="117"/>
      <c r="H8" s="117"/>
      <c r="I8" s="117"/>
      <c r="J8" s="117"/>
      <c r="K8" s="117"/>
      <c r="L8" s="117"/>
      <c r="M8" s="116">
        <v>1</v>
      </c>
      <c r="N8" s="117">
        <f aca="true" t="shared" si="3" ref="N8:N24">IF(SUM(D8)&lt;&gt;0,SUM(D8),"")</f>
      </c>
      <c r="O8" s="117">
        <f aca="true" t="shared" si="4" ref="O8:O24">IF(SUM(E8)&lt;&gt;0,SUM(E8),"")</f>
      </c>
      <c r="P8" s="117"/>
      <c r="Q8" s="119"/>
      <c r="R8" s="1"/>
      <c r="S8" s="62">
        <f>IF(OR(D8&lt;E8,D8&lt;P8),"Er","")</f>
      </c>
      <c r="T8" s="62">
        <f>IF(E8&gt;D8,"Er","")</f>
      </c>
      <c r="U8" s="62">
        <f>IF(G8&gt;G7,"Er","")</f>
      </c>
      <c r="V8" s="62">
        <f>IF(OR(H8&gt;H7,H8&gt;G8),"Er","")</f>
      </c>
      <c r="W8" s="62">
        <f>IF(I8&gt;I7,"Er","")</f>
      </c>
      <c r="X8" s="62">
        <f>IF(OR(J8&gt;I8,J8&gt;J7),"Er","")</f>
      </c>
      <c r="Y8" s="62">
        <f>IF(K8&gt;K7,"Er","")</f>
      </c>
      <c r="Z8" s="62">
        <f>IF(OR(L8&gt;K8,L8&gt;L7),"Er","")</f>
      </c>
      <c r="AA8" s="62">
        <f>IF(OR(P8&gt;D8,P8&gt;P7,P8&lt;Q8),"Er","")</f>
      </c>
      <c r="AB8" s="62">
        <f>IF(OR(Q8&gt;P8,Q8&gt;E8,Q8&gt;Q7),"Er","")</f>
      </c>
    </row>
    <row r="9" spans="2:28" ht="15.75">
      <c r="B9" s="164">
        <v>1359</v>
      </c>
      <c r="C9" s="143" t="s">
        <v>66</v>
      </c>
      <c r="D9" s="96">
        <f t="shared" si="2"/>
        <v>0</v>
      </c>
      <c r="E9" s="96">
        <f t="shared" si="2"/>
        <v>0</v>
      </c>
      <c r="F9" s="77">
        <v>2</v>
      </c>
      <c r="G9" s="117"/>
      <c r="H9" s="117"/>
      <c r="I9" s="117"/>
      <c r="J9" s="117"/>
      <c r="K9" s="117"/>
      <c r="L9" s="117"/>
      <c r="M9" s="98">
        <v>2</v>
      </c>
      <c r="N9" s="117">
        <f t="shared" si="3"/>
      </c>
      <c r="O9" s="117">
        <f t="shared" si="4"/>
      </c>
      <c r="P9" s="117"/>
      <c r="Q9" s="119"/>
      <c r="R9" s="1"/>
      <c r="S9" s="62">
        <f>IF(OR(D9&lt;E9,D9&lt;P9),"Er","")</f>
      </c>
      <c r="T9" s="62">
        <f>IF(E9&gt;D9,"Er","")</f>
      </c>
      <c r="U9" s="62">
        <f>IF(G9&gt;G7,"Er","")</f>
      </c>
      <c r="V9" s="62">
        <f>IF(OR(H9&gt;H7,H9&gt;G9),"Er","")</f>
      </c>
      <c r="W9" s="62">
        <f>IF(I9&gt;I7,"Er","")</f>
      </c>
      <c r="X9" s="62">
        <f>IF(OR(J9&gt;I9,J9&gt;J7),"Er","")</f>
      </c>
      <c r="Y9" s="62">
        <f>IF(K9&gt;K7,"Er","")</f>
      </c>
      <c r="Z9" s="62">
        <f>IF(OR(L9&gt;K9,L9&gt;L7),"Er","")</f>
      </c>
      <c r="AA9" s="62">
        <f>IF(OR(P9&gt;D9,P9&gt;P7,P9&lt;Q9),"Er","")</f>
      </c>
      <c r="AB9" s="62">
        <f>IF(OR(Q9&gt;P9,Q9&gt;E9,Q9&gt;Q7),"Er","")</f>
      </c>
    </row>
    <row r="10" spans="2:28" ht="15.75">
      <c r="B10" s="164">
        <v>1360</v>
      </c>
      <c r="C10" s="143" t="s">
        <v>67</v>
      </c>
      <c r="D10" s="96">
        <f t="shared" si="2"/>
        <v>0</v>
      </c>
      <c r="E10" s="96">
        <f t="shared" si="2"/>
        <v>0</v>
      </c>
      <c r="F10" s="78">
        <v>3</v>
      </c>
      <c r="G10" s="117"/>
      <c r="H10" s="117"/>
      <c r="I10" s="117"/>
      <c r="J10" s="117"/>
      <c r="K10" s="117"/>
      <c r="L10" s="117"/>
      <c r="M10" s="120">
        <v>3</v>
      </c>
      <c r="N10" s="117">
        <f t="shared" si="3"/>
      </c>
      <c r="O10" s="117">
        <f t="shared" si="4"/>
      </c>
      <c r="P10" s="117"/>
      <c r="Q10" s="119"/>
      <c r="R10" s="1"/>
      <c r="S10" s="62">
        <f>IF(OR(D10&lt;E10,D10&lt;P10),"Er","")</f>
      </c>
      <c r="T10" s="62">
        <f>IF(E10&gt;D10,"Er","")</f>
      </c>
      <c r="U10" s="62">
        <f>IF(G10&gt;G7,"Er","")</f>
      </c>
      <c r="V10" s="62">
        <f>IF(OR(H10&gt;H7,H10&gt;G10),"Er","")</f>
      </c>
      <c r="W10" s="62">
        <f>IF(I10&gt;I7,"Er","")</f>
      </c>
      <c r="X10" s="62">
        <f>IF(OR(J10&gt;I10,J10&gt;J7),"Er","")</f>
      </c>
      <c r="Y10" s="62">
        <f>IF(K10&gt;K7,"Er","")</f>
      </c>
      <c r="Z10" s="62">
        <f>IF(OR(L10&gt;K10,L10&gt;L7),"Er","")</f>
      </c>
      <c r="AA10" s="62">
        <f>IF(OR(P10&gt;D10,P10&gt;P7,P10&lt;Q10),"Er","")</f>
      </c>
      <c r="AB10" s="62">
        <f>IF(OR(Q10&gt;P10,Q10&gt;E10,Q10&gt;Q7),"Er","")</f>
      </c>
    </row>
    <row r="11" spans="1:28" ht="18.75">
      <c r="A11" s="14"/>
      <c r="B11" s="164">
        <v>1361</v>
      </c>
      <c r="C11" s="144" t="s">
        <v>68</v>
      </c>
      <c r="D11" s="96">
        <f t="shared" si="2"/>
        <v>0</v>
      </c>
      <c r="E11" s="96">
        <f t="shared" si="2"/>
        <v>0</v>
      </c>
      <c r="F11" s="78">
        <v>4</v>
      </c>
      <c r="G11" s="121"/>
      <c r="H11" s="121"/>
      <c r="I11" s="121"/>
      <c r="J11" s="121"/>
      <c r="K11" s="121"/>
      <c r="L11" s="121"/>
      <c r="M11" s="120">
        <v>4</v>
      </c>
      <c r="N11" s="117">
        <f t="shared" si="3"/>
      </c>
      <c r="O11" s="117">
        <f t="shared" si="4"/>
      </c>
      <c r="P11" s="121"/>
      <c r="Q11" s="122"/>
      <c r="R11" s="1"/>
      <c r="S11" s="62">
        <f>IF(OR(D11&lt;E11,D11&lt;P11),"Er","")</f>
      </c>
      <c r="T11" s="62">
        <f>IF(E11&gt;D11,"Er","")</f>
      </c>
      <c r="U11" s="62">
        <f>IF(G11&gt;G7,"Er","")</f>
      </c>
      <c r="V11" s="62">
        <f>IF(OR(H11&gt;H7,H11&gt;G11),"Er","")</f>
      </c>
      <c r="W11" s="62">
        <f>IF(I11&gt;I7,"Er","")</f>
      </c>
      <c r="X11" s="62">
        <f>IF(OR(J11&gt;I11,J11&gt;J7),"Er","")</f>
      </c>
      <c r="Y11" s="62">
        <f>IF(K11&gt;K7,"Er","")</f>
      </c>
      <c r="Z11" s="62">
        <f>IF(OR(L11&gt;K11,L11&gt;L7),"Er","")</f>
      </c>
      <c r="AA11" s="62">
        <f>IF(OR(P11&gt;D11,P11&gt;P7,P11&lt;Q11),"Er","")</f>
      </c>
      <c r="AB11" s="62">
        <f>IF(OR(Q11&gt;P11,Q11&gt;E11,Q11&gt;Q7),"Er","")</f>
      </c>
    </row>
    <row r="12" spans="1:28" ht="18.75">
      <c r="A12" s="14"/>
      <c r="B12" s="164">
        <v>1362</v>
      </c>
      <c r="C12" s="145" t="s">
        <v>150</v>
      </c>
      <c r="D12" s="96">
        <f t="shared" si="2"/>
        <v>0</v>
      </c>
      <c r="E12" s="96">
        <f t="shared" si="2"/>
        <v>0</v>
      </c>
      <c r="F12" s="78">
        <v>5</v>
      </c>
      <c r="G12" s="125"/>
      <c r="H12" s="125"/>
      <c r="I12" s="125"/>
      <c r="J12" s="125"/>
      <c r="K12" s="125"/>
      <c r="L12" s="125"/>
      <c r="M12" s="120">
        <v>5</v>
      </c>
      <c r="N12" s="117">
        <f t="shared" si="3"/>
      </c>
      <c r="O12" s="117">
        <f t="shared" si="4"/>
      </c>
      <c r="P12" s="125"/>
      <c r="Q12" s="126"/>
      <c r="R12" s="1"/>
      <c r="S12" s="62">
        <f>IF(OR(D12&lt;E12,D12&lt;P12),"Er","")</f>
      </c>
      <c r="T12" s="62">
        <f>IF(E12&gt;D12,"Er","")</f>
      </c>
      <c r="U12" s="62">
        <f>IF(G12&gt;G7,"Er","")</f>
      </c>
      <c r="V12" s="62">
        <f>IF(OR(H12&gt;H7,H12&gt;G12),"Er","")</f>
      </c>
      <c r="W12" s="62">
        <f>IF(I12&gt;I7,"Er","")</f>
      </c>
      <c r="X12" s="62">
        <f>IF(OR(J12&gt;I12,J12&gt;6),"Er","")</f>
      </c>
      <c r="Y12" s="62">
        <f>IF(K12&gt;K7,"Er","")</f>
      </c>
      <c r="Z12" s="62">
        <f>IF(OR(L12&gt;K12,L12&gt;L7),"Er","")</f>
      </c>
      <c r="AA12" s="62">
        <f>IF(OR(P12&gt;D12,P12&gt;P7,P12&lt;Q12),"Er","")</f>
      </c>
      <c r="AB12" s="62">
        <f>IF(OR(Q12&gt;P12,Q12&gt;E12,Q12&gt;Q7),"Er","")</f>
      </c>
    </row>
    <row r="13" spans="2:28" ht="15.75">
      <c r="B13" s="164">
        <v>1363</v>
      </c>
      <c r="C13" s="103" t="s">
        <v>69</v>
      </c>
      <c r="D13" s="99">
        <f>SUM(D14:D18)</f>
        <v>0</v>
      </c>
      <c r="E13" s="99">
        <f>SUM(E14:E18)</f>
        <v>0</v>
      </c>
      <c r="F13" s="101" t="s">
        <v>128</v>
      </c>
      <c r="G13" s="99">
        <f aca="true" t="shared" si="5" ref="G13:L13">G7</f>
        <v>0</v>
      </c>
      <c r="H13" s="99">
        <f t="shared" si="5"/>
        <v>0</v>
      </c>
      <c r="I13" s="99">
        <f t="shared" si="5"/>
        <v>0</v>
      </c>
      <c r="J13" s="99">
        <f t="shared" si="5"/>
        <v>0</v>
      </c>
      <c r="K13" s="99">
        <f t="shared" si="5"/>
        <v>0</v>
      </c>
      <c r="L13" s="99">
        <f t="shared" si="5"/>
        <v>0</v>
      </c>
      <c r="M13" s="101" t="s">
        <v>128</v>
      </c>
      <c r="N13" s="104">
        <f t="shared" si="3"/>
      </c>
      <c r="O13" s="104">
        <f t="shared" si="4"/>
      </c>
      <c r="P13" s="99">
        <f>P7</f>
        <v>0</v>
      </c>
      <c r="Q13" s="102">
        <f>Q7</f>
        <v>0</v>
      </c>
      <c r="R13" s="1"/>
      <c r="S13" s="62">
        <f>IF(OR(D13&lt;E13,D13&lt;P13,D13&lt;&gt;D7),"Er","")</f>
      </c>
      <c r="T13" s="62">
        <f>IF(OR(E13&gt;D13,E13&lt;Q13,E13&lt;&gt;E7),"Er","")</f>
      </c>
      <c r="U13" s="62">
        <f aca="true" t="shared" si="6" ref="U13:Z13">IF(AND(G13&lt;&gt;SUM(G14:G18),G13&lt;&gt;""),"Er","")</f>
      </c>
      <c r="V13" s="62">
        <f t="shared" si="6"/>
      </c>
      <c r="W13" s="62">
        <f t="shared" si="6"/>
      </c>
      <c r="X13" s="62">
        <f t="shared" si="6"/>
      </c>
      <c r="Y13" s="62">
        <f t="shared" si="6"/>
      </c>
      <c r="Z13" s="62">
        <f t="shared" si="6"/>
      </c>
      <c r="AA13" s="62">
        <f>IF(OR(P13&lt;Q13,P13&gt;D13,AND(P13&lt;&gt;SUM(P14:P18),P13&lt;&gt;"")),"Er","")</f>
      </c>
      <c r="AB13" s="62">
        <f>IF(OR(Q13&gt;P13,Q13&gt;E13,AND(Q13&lt;&gt;SUM(Q14:Q18),Q13&lt;&gt;"")),"Er","")</f>
      </c>
    </row>
    <row r="14" spans="2:28" ht="15.75">
      <c r="B14" s="164">
        <v>1364</v>
      </c>
      <c r="C14" s="146" t="s">
        <v>70</v>
      </c>
      <c r="D14" s="86">
        <f aca="true" t="shared" si="7" ref="D14:E18">SUM(G14,I14,K14)</f>
        <v>0</v>
      </c>
      <c r="E14" s="86">
        <f t="shared" si="7"/>
        <v>0</v>
      </c>
      <c r="F14" s="76">
        <v>1</v>
      </c>
      <c r="G14" s="117"/>
      <c r="H14" s="117"/>
      <c r="I14" s="117"/>
      <c r="J14" s="117"/>
      <c r="K14" s="117"/>
      <c r="L14" s="117"/>
      <c r="M14" s="116">
        <v>1</v>
      </c>
      <c r="N14" s="117">
        <f t="shared" si="3"/>
      </c>
      <c r="O14" s="117">
        <f t="shared" si="4"/>
      </c>
      <c r="P14" s="117"/>
      <c r="Q14" s="119"/>
      <c r="R14" s="1"/>
      <c r="S14" s="62">
        <f>IF(OR(D14&lt;E14,D14&lt;P14),"Er","")</f>
      </c>
      <c r="T14" s="62">
        <f>IF(E14&gt;D14,"Er","")</f>
      </c>
      <c r="U14" s="62">
        <f>IF(G14&gt;G13,"Er","")</f>
      </c>
      <c r="V14" s="62">
        <f>IF(OR(H14&gt;H13,H14&gt;G14),"Er","")</f>
      </c>
      <c r="W14" s="62">
        <f>IF(I14&gt;I13,"Er","")</f>
      </c>
      <c r="X14" s="62">
        <f>IF(OR(J14&gt;I14,J14&gt;J13),"Er","")</f>
      </c>
      <c r="Y14" s="62">
        <f>IF(K14&gt;K13,"Er","")</f>
      </c>
      <c r="Z14" s="62">
        <f>IF(OR(L14&gt;K14,L14&gt;L13),"Er","")</f>
      </c>
      <c r="AA14" s="62">
        <f>IF(OR(P14&gt;D14,P14&gt;P13,P14&lt;Q14),"Er","")</f>
      </c>
      <c r="AB14" s="62">
        <f>IF(OR(Q14&gt;P14,Q14&gt;E14,Q14&gt;Q13),"Er","")</f>
      </c>
    </row>
    <row r="15" spans="2:28" ht="15.75">
      <c r="B15" s="164">
        <v>1365</v>
      </c>
      <c r="C15" s="147" t="s">
        <v>66</v>
      </c>
      <c r="D15" s="96">
        <f t="shared" si="7"/>
        <v>0</v>
      </c>
      <c r="E15" s="96">
        <f t="shared" si="7"/>
        <v>0</v>
      </c>
      <c r="F15" s="77">
        <v>2</v>
      </c>
      <c r="G15" s="117"/>
      <c r="H15" s="117"/>
      <c r="I15" s="117"/>
      <c r="J15" s="117"/>
      <c r="K15" s="117"/>
      <c r="L15" s="117"/>
      <c r="M15" s="98">
        <v>2</v>
      </c>
      <c r="N15" s="117">
        <f t="shared" si="3"/>
      </c>
      <c r="O15" s="117">
        <f t="shared" si="4"/>
      </c>
      <c r="P15" s="117"/>
      <c r="Q15" s="119"/>
      <c r="R15" s="1"/>
      <c r="S15" s="62">
        <f>IF(OR(D15&lt;E15,D15&lt;P15),"Er","")</f>
      </c>
      <c r="T15" s="62">
        <f>IF(E15&gt;D15,"Er","")</f>
      </c>
      <c r="U15" s="62">
        <f>IF(G15&gt;G13,"Er","")</f>
      </c>
      <c r="V15" s="62">
        <f>IF(OR(H15&gt;H13,H15&gt;G15),"Er","")</f>
      </c>
      <c r="W15" s="62">
        <f>IF(I15&gt;I13,"Er","")</f>
      </c>
      <c r="X15" s="62">
        <f>IF(OR(J15&gt;I15,J15&gt;J13),"Er","")</f>
      </c>
      <c r="Y15" s="62">
        <f>IF(K15&gt;K13,"Er","")</f>
      </c>
      <c r="Z15" s="62">
        <f>IF(OR(L15&gt;K15,L15&gt;L13),"Er","")</f>
      </c>
      <c r="AA15" s="62">
        <f>IF(OR(P15&gt;D15,P15&gt;P13,P15&lt;Q15),"Er","")</f>
      </c>
      <c r="AB15" s="62">
        <f>IF(OR(Q15&gt;P15,Q15&gt;E15,Q15&gt;Q13),"Er","")</f>
      </c>
    </row>
    <row r="16" spans="2:28" ht="15.75">
      <c r="B16" s="164">
        <v>1366</v>
      </c>
      <c r="C16" s="147" t="s">
        <v>67</v>
      </c>
      <c r="D16" s="96">
        <f t="shared" si="7"/>
        <v>0</v>
      </c>
      <c r="E16" s="96">
        <f t="shared" si="7"/>
        <v>0</v>
      </c>
      <c r="F16" s="78">
        <v>3</v>
      </c>
      <c r="G16" s="117"/>
      <c r="H16" s="117"/>
      <c r="I16" s="117"/>
      <c r="J16" s="117"/>
      <c r="K16" s="117"/>
      <c r="L16" s="117"/>
      <c r="M16" s="120">
        <v>3</v>
      </c>
      <c r="N16" s="117">
        <f t="shared" si="3"/>
      </c>
      <c r="O16" s="117">
        <f t="shared" si="4"/>
      </c>
      <c r="P16" s="117"/>
      <c r="Q16" s="119"/>
      <c r="R16" s="1"/>
      <c r="S16" s="62">
        <f>IF(OR(D16&lt;E16,D16&lt;P16),"Er","")</f>
      </c>
      <c r="T16" s="62">
        <f>IF(E16&gt;D16,"Er","")</f>
      </c>
      <c r="U16" s="62">
        <f>IF(G16&gt;G13,"Er","")</f>
      </c>
      <c r="V16" s="62">
        <f>IF(OR(H16&gt;H13,H16&gt;G16),"Er","")</f>
      </c>
      <c r="W16" s="62">
        <f>IF(I16&gt;I13,"Er","")</f>
      </c>
      <c r="X16" s="62">
        <f>IF(OR(J16&gt;I16,J16&gt;J13),"Er","")</f>
      </c>
      <c r="Y16" s="62">
        <f>IF(K16&gt;K13,"Er","")</f>
      </c>
      <c r="Z16" s="62">
        <f>IF(OR(L16&gt;K16,L16&gt;L13),"Er","")</f>
      </c>
      <c r="AA16" s="62">
        <f>IF(OR(P16&gt;D16,P16&gt;P13,P16&lt;Q16),"Er","")</f>
      </c>
      <c r="AB16" s="62">
        <f>IF(OR(Q16&gt;P16,Q16&gt;E16,Q16&gt;Q13),"Er","")</f>
      </c>
    </row>
    <row r="17" spans="1:28" ht="18.75">
      <c r="A17" s="14"/>
      <c r="B17" s="164">
        <v>1367</v>
      </c>
      <c r="C17" s="144" t="s">
        <v>151</v>
      </c>
      <c r="D17" s="96">
        <f t="shared" si="7"/>
        <v>0</v>
      </c>
      <c r="E17" s="96">
        <f t="shared" si="7"/>
        <v>0</v>
      </c>
      <c r="F17" s="78">
        <v>4</v>
      </c>
      <c r="G17" s="121"/>
      <c r="H17" s="121"/>
      <c r="I17" s="121"/>
      <c r="J17" s="121"/>
      <c r="K17" s="121"/>
      <c r="L17" s="121"/>
      <c r="M17" s="120">
        <v>4</v>
      </c>
      <c r="N17" s="117">
        <f t="shared" si="3"/>
      </c>
      <c r="O17" s="117">
        <f t="shared" si="4"/>
      </c>
      <c r="P17" s="121"/>
      <c r="Q17" s="122"/>
      <c r="R17" s="1"/>
      <c r="S17" s="62">
        <f>IF(OR(D17&lt;E17,D17&lt;P17),"Er","")</f>
      </c>
      <c r="T17" s="62">
        <f>IF(E17&gt;D17,"Er","")</f>
      </c>
      <c r="U17" s="62">
        <f>IF(G17&gt;G13,"Er","")</f>
      </c>
      <c r="V17" s="62">
        <f>IF(OR(H17&gt;H13,H17&gt;G17),"Er","")</f>
      </c>
      <c r="W17" s="62">
        <f>IF(I17&gt;I13,"Er","")</f>
      </c>
      <c r="X17" s="62">
        <f>IF(OR(J17&gt;I17,J17&gt;J13),"Er","")</f>
      </c>
      <c r="Y17" s="62">
        <f>IF(K17&gt;K13,"Er","")</f>
      </c>
      <c r="Z17" s="62">
        <f>IF(OR(L17&gt;K17,L17&gt;L13),"Er","")</f>
      </c>
      <c r="AA17" s="62">
        <f>IF(OR(P17&gt;D17,P17&gt;P13,P17&lt;Q17),"Er","")</f>
      </c>
      <c r="AB17" s="62">
        <f>IF(OR(Q17&gt;P17,Q17&gt;E17,Q17&gt;Q13),"Er","")</f>
      </c>
    </row>
    <row r="18" spans="1:28" ht="18.75">
      <c r="A18" s="14"/>
      <c r="B18" s="164">
        <v>1368</v>
      </c>
      <c r="C18" s="145" t="s">
        <v>152</v>
      </c>
      <c r="D18" s="96">
        <f t="shared" si="7"/>
        <v>0</v>
      </c>
      <c r="E18" s="96">
        <f t="shared" si="7"/>
        <v>0</v>
      </c>
      <c r="F18" s="78">
        <v>5</v>
      </c>
      <c r="G18" s="125"/>
      <c r="H18" s="125"/>
      <c r="I18" s="125"/>
      <c r="J18" s="125"/>
      <c r="K18" s="125"/>
      <c r="L18" s="125"/>
      <c r="M18" s="120">
        <v>5</v>
      </c>
      <c r="N18" s="117">
        <f t="shared" si="3"/>
      </c>
      <c r="O18" s="117">
        <f t="shared" si="4"/>
      </c>
      <c r="P18" s="125"/>
      <c r="Q18" s="126"/>
      <c r="R18" s="1"/>
      <c r="S18" s="62">
        <f>IF(OR(D18&lt;E18,D18&lt;P18),"Er","")</f>
      </c>
      <c r="T18" s="62">
        <f>IF(E18&gt;D18,"Er","")</f>
      </c>
      <c r="U18" s="62">
        <f>IF(G18&gt;G13,"Er","")</f>
      </c>
      <c r="V18" s="62">
        <f>IF(OR(H18&gt;H13,H18&gt;G18),"Er","")</f>
      </c>
      <c r="W18" s="62">
        <f>IF(I18&gt;I13,"Er","")</f>
      </c>
      <c r="X18" s="62">
        <f>IF(OR(J18&gt;I18,J18&gt;6),"Er","")</f>
      </c>
      <c r="Y18" s="62">
        <f>IF(K18&gt;K13,"Er","")</f>
      </c>
      <c r="Z18" s="62">
        <f>IF(OR(L18&gt;K18,L18&gt;L13),"Er","")</f>
      </c>
      <c r="AA18" s="62">
        <f>IF(OR(P18&gt;D18,P18&gt;P13,P18&lt;Q18),"Er","")</f>
      </c>
      <c r="AB18" s="62">
        <f>IF(OR(Q18&gt;P18,Q18&gt;E18,Q18&gt;Q13),"Er","")</f>
      </c>
    </row>
    <row r="19" spans="2:28" ht="15.75" customHeight="1">
      <c r="B19" s="164">
        <v>1369</v>
      </c>
      <c r="C19" s="103" t="s">
        <v>71</v>
      </c>
      <c r="D19" s="99">
        <f>SUM(D20:D24)</f>
        <v>0</v>
      </c>
      <c r="E19" s="99">
        <f>SUM(E20:E24)</f>
        <v>0</v>
      </c>
      <c r="F19" s="101" t="s">
        <v>129</v>
      </c>
      <c r="G19" s="99">
        <f aca="true" t="shared" si="8" ref="G19:L19">G7</f>
        <v>0</v>
      </c>
      <c r="H19" s="99">
        <f t="shared" si="8"/>
        <v>0</v>
      </c>
      <c r="I19" s="99">
        <f t="shared" si="8"/>
        <v>0</v>
      </c>
      <c r="J19" s="99">
        <f t="shared" si="8"/>
        <v>0</v>
      </c>
      <c r="K19" s="99">
        <f t="shared" si="8"/>
        <v>0</v>
      </c>
      <c r="L19" s="99">
        <f t="shared" si="8"/>
        <v>0</v>
      </c>
      <c r="M19" s="101" t="s">
        <v>129</v>
      </c>
      <c r="N19" s="104">
        <f t="shared" si="3"/>
      </c>
      <c r="O19" s="104">
        <f t="shared" si="4"/>
      </c>
      <c r="P19" s="99">
        <f>P7</f>
        <v>0</v>
      </c>
      <c r="Q19" s="102">
        <f>Q7</f>
        <v>0</v>
      </c>
      <c r="R19" s="1"/>
      <c r="S19" s="62">
        <f>IF(OR(D19&lt;E19,D19&lt;P19,D19&lt;&gt;D7),"Er","")</f>
      </c>
      <c r="T19" s="62">
        <f>IF(OR(E19&gt;D19,E19&lt;Q19,E19&lt;&gt;E7),"Er","")</f>
      </c>
      <c r="U19" s="62">
        <f aca="true" t="shared" si="9" ref="U19:Z19">IF(AND(G19&lt;&gt;SUM(G20:G24),G19&lt;&gt;""),"Er","")</f>
      </c>
      <c r="V19" s="62">
        <f t="shared" si="9"/>
      </c>
      <c r="W19" s="62">
        <f t="shared" si="9"/>
      </c>
      <c r="X19" s="62">
        <f t="shared" si="9"/>
      </c>
      <c r="Y19" s="62">
        <f t="shared" si="9"/>
      </c>
      <c r="Z19" s="62">
        <f t="shared" si="9"/>
      </c>
      <c r="AA19" s="62">
        <f>IF(OR(P19&lt;Q19,P19&gt;D19,AND(P19&lt;&gt;SUM(P20:P24),P19&lt;&gt;"")),"Er","")</f>
      </c>
      <c r="AB19" s="62">
        <f>IF(OR(Q19&gt;P19,Q19&gt;E19,AND(Q19&lt;&gt;SUM(Q20:Q24),Q19&lt;&gt;"")),"Er","")</f>
      </c>
    </row>
    <row r="20" spans="2:28" ht="15.75">
      <c r="B20" s="164">
        <v>1370</v>
      </c>
      <c r="C20" s="146" t="s">
        <v>70</v>
      </c>
      <c r="D20" s="86">
        <f aca="true" t="shared" si="10" ref="D20:E24">SUM(G20,I20,K20)</f>
        <v>0</v>
      </c>
      <c r="E20" s="86">
        <f t="shared" si="10"/>
        <v>0</v>
      </c>
      <c r="F20" s="76">
        <v>1</v>
      </c>
      <c r="G20" s="117"/>
      <c r="H20" s="117"/>
      <c r="I20" s="117"/>
      <c r="J20" s="117"/>
      <c r="K20" s="117"/>
      <c r="L20" s="117"/>
      <c r="M20" s="116">
        <v>1</v>
      </c>
      <c r="N20" s="117">
        <f t="shared" si="3"/>
      </c>
      <c r="O20" s="117">
        <f t="shared" si="4"/>
      </c>
      <c r="P20" s="117"/>
      <c r="Q20" s="119"/>
      <c r="R20" s="1"/>
      <c r="S20" s="62">
        <f>IF(OR(D20&lt;E20,D20&lt;P20),"Er","")</f>
      </c>
      <c r="T20" s="62">
        <f>IF(E20&gt;D20,"Er","")</f>
      </c>
      <c r="U20" s="62">
        <f>IF(G20&gt;G19,"Er","")</f>
      </c>
      <c r="V20" s="62">
        <f>IF(OR(H20&gt;H19,H20&gt;G20),"Er","")</f>
      </c>
      <c r="W20" s="62">
        <f>IF(I20&gt;I19,"Er","")</f>
      </c>
      <c r="X20" s="62">
        <f>IF(OR(J20&gt;I20,J20&gt;J19),"Er","")</f>
      </c>
      <c r="Y20" s="62">
        <f>IF(K20&gt;K19,"Er","")</f>
      </c>
      <c r="Z20" s="62">
        <f>IF(OR(L20&gt;K20,L20&gt;L19),"Er","")</f>
      </c>
      <c r="AA20" s="62">
        <f>IF(OR(P20&gt;D20,P20&gt;P19,P20&lt;Q20),"Er","")</f>
      </c>
      <c r="AB20" s="62">
        <f>IF(OR(Q20&gt;P20,Q20&gt;E20,Q20&gt;Q19),"Er","")</f>
      </c>
    </row>
    <row r="21" spans="2:28" ht="15.75">
      <c r="B21" s="164">
        <v>1371</v>
      </c>
      <c r="C21" s="147" t="s">
        <v>66</v>
      </c>
      <c r="D21" s="96">
        <f t="shared" si="10"/>
        <v>0</v>
      </c>
      <c r="E21" s="96">
        <f t="shared" si="10"/>
        <v>0</v>
      </c>
      <c r="F21" s="77">
        <v>2</v>
      </c>
      <c r="G21" s="117"/>
      <c r="H21" s="117"/>
      <c r="I21" s="117"/>
      <c r="J21" s="117"/>
      <c r="K21" s="117"/>
      <c r="L21" s="117"/>
      <c r="M21" s="98">
        <v>2</v>
      </c>
      <c r="N21" s="117">
        <f t="shared" si="3"/>
      </c>
      <c r="O21" s="117">
        <f t="shared" si="4"/>
      </c>
      <c r="P21" s="117"/>
      <c r="Q21" s="119"/>
      <c r="R21" s="1"/>
      <c r="S21" s="62">
        <f>IF(OR(D21&lt;E21,D21&lt;P21),"Er","")</f>
      </c>
      <c r="T21" s="62">
        <f>IF(E21&gt;D21,"Er","")</f>
      </c>
      <c r="U21" s="62">
        <f>IF(G21&gt;G19,"Er","")</f>
      </c>
      <c r="V21" s="62">
        <f>IF(OR(H21&gt;H19,H21&gt;G21),"Er","")</f>
      </c>
      <c r="W21" s="62">
        <f>IF(I21&gt;I19,"Er","")</f>
      </c>
      <c r="X21" s="62">
        <f>IF(OR(J21&gt;I21,J21&gt;J19),"Er","")</f>
      </c>
      <c r="Y21" s="62">
        <f>IF(K21&gt;K19,"Er","")</f>
      </c>
      <c r="Z21" s="62">
        <f>IF(OR(L21&gt;K21,L21&gt;L19),"Er","")</f>
      </c>
      <c r="AA21" s="62">
        <f>IF(OR(P21&gt;D21,P21&gt;P19,P21&lt;Q21),"Er","")</f>
      </c>
      <c r="AB21" s="62">
        <f>IF(OR(Q21&gt;P21,Q21&gt;E21,Q21&gt;Q19),"Er","")</f>
      </c>
    </row>
    <row r="22" spans="2:28" ht="15.75">
      <c r="B22" s="164">
        <v>1372</v>
      </c>
      <c r="C22" s="147" t="s">
        <v>67</v>
      </c>
      <c r="D22" s="96">
        <f t="shared" si="10"/>
        <v>0</v>
      </c>
      <c r="E22" s="96">
        <f t="shared" si="10"/>
        <v>0</v>
      </c>
      <c r="F22" s="78">
        <v>3</v>
      </c>
      <c r="G22" s="117"/>
      <c r="H22" s="117"/>
      <c r="I22" s="117"/>
      <c r="J22" s="117"/>
      <c r="K22" s="117"/>
      <c r="L22" s="117"/>
      <c r="M22" s="120">
        <v>3</v>
      </c>
      <c r="N22" s="117">
        <f t="shared" si="3"/>
      </c>
      <c r="O22" s="117">
        <f t="shared" si="4"/>
      </c>
      <c r="P22" s="117"/>
      <c r="Q22" s="119"/>
      <c r="R22" s="1"/>
      <c r="S22" s="62">
        <f>IF(OR(D22&lt;E22,D22&lt;P22),"Er","")</f>
      </c>
      <c r="T22" s="62">
        <f>IF(E22&gt;D22,"Er","")</f>
      </c>
      <c r="U22" s="62">
        <f>IF(G22&gt;G19,"Er","")</f>
      </c>
      <c r="V22" s="62">
        <f>IF(OR(H22&gt;H19,H22&gt;G22),"Er","")</f>
      </c>
      <c r="W22" s="62">
        <f>IF(I22&gt;I19,"Er","")</f>
      </c>
      <c r="X22" s="62">
        <f>IF(OR(J22&gt;I22,J22&gt;J19),"Er","")</f>
      </c>
      <c r="Y22" s="62">
        <f>IF(K22&gt;K19,"Er","")</f>
      </c>
      <c r="Z22" s="62">
        <f>IF(OR(L22&gt;K22,L22&gt;L19),"Er","")</f>
      </c>
      <c r="AA22" s="62">
        <f>IF(OR(P22&gt;D22,P22&gt;P19,P22&lt;Q22),"Er","")</f>
      </c>
      <c r="AB22" s="62">
        <f>IF(OR(Q22&gt;P22,Q22&gt;E22,Q22&gt;Q19),"Er","")</f>
      </c>
    </row>
    <row r="23" spans="1:28" ht="18.75">
      <c r="A23" s="14"/>
      <c r="B23" s="164">
        <v>1373</v>
      </c>
      <c r="C23" s="144" t="s">
        <v>151</v>
      </c>
      <c r="D23" s="96">
        <f t="shared" si="10"/>
        <v>0</v>
      </c>
      <c r="E23" s="96">
        <f t="shared" si="10"/>
        <v>0</v>
      </c>
      <c r="F23" s="78">
        <v>4</v>
      </c>
      <c r="G23" s="121"/>
      <c r="H23" s="121"/>
      <c r="I23" s="121"/>
      <c r="J23" s="121"/>
      <c r="K23" s="121"/>
      <c r="L23" s="121"/>
      <c r="M23" s="120">
        <v>4</v>
      </c>
      <c r="N23" s="117">
        <f t="shared" si="3"/>
      </c>
      <c r="O23" s="117">
        <f t="shared" si="4"/>
      </c>
      <c r="P23" s="121"/>
      <c r="Q23" s="122"/>
      <c r="R23" s="1"/>
      <c r="S23" s="62">
        <f>IF(OR(D23&lt;E23,D23&lt;P23),"Er","")</f>
      </c>
      <c r="T23" s="62">
        <f>IF(E23&gt;D23,"Er","")</f>
      </c>
      <c r="U23" s="62">
        <f>IF(G23&gt;G19,"Er","")</f>
      </c>
      <c r="V23" s="62">
        <f>IF(OR(H23&gt;H19,H23&gt;G23),"Er","")</f>
      </c>
      <c r="W23" s="62">
        <f>IF(I23&gt;I19,"Er","")</f>
      </c>
      <c r="X23" s="62">
        <f>IF(OR(J23&gt;I23,J23&gt;J19),"Er","")</f>
      </c>
      <c r="Y23" s="62">
        <f>IF(K23&gt;K19,"Er","")</f>
      </c>
      <c r="Z23" s="62">
        <f>IF(OR(L23&gt;K23,L23&gt;L19),"Er","")</f>
      </c>
      <c r="AA23" s="62">
        <f>IF(OR(P23&gt;D23,P23&gt;P19,P23&lt;Q23),"Er","")</f>
      </c>
      <c r="AB23" s="62">
        <f>IF(OR(Q23&gt;P23,Q23&gt;E23,Q23&gt;Q19),"Er","")</f>
      </c>
    </row>
    <row r="24" spans="1:28" ht="18.75">
      <c r="A24" s="14"/>
      <c r="B24" s="164">
        <v>1374</v>
      </c>
      <c r="C24" s="145" t="s">
        <v>152</v>
      </c>
      <c r="D24" s="96">
        <f t="shared" si="10"/>
        <v>0</v>
      </c>
      <c r="E24" s="96">
        <f t="shared" si="10"/>
        <v>0</v>
      </c>
      <c r="F24" s="78">
        <v>5</v>
      </c>
      <c r="G24" s="125"/>
      <c r="H24" s="125"/>
      <c r="I24" s="125"/>
      <c r="J24" s="125"/>
      <c r="K24" s="125"/>
      <c r="L24" s="125"/>
      <c r="M24" s="120">
        <v>5</v>
      </c>
      <c r="N24" s="117">
        <f t="shared" si="3"/>
      </c>
      <c r="O24" s="117">
        <f t="shared" si="4"/>
      </c>
      <c r="P24" s="125"/>
      <c r="Q24" s="126"/>
      <c r="R24" s="1"/>
      <c r="S24" s="62">
        <f>IF(OR(D24&lt;E24,D24&lt;P24),"Er","")</f>
      </c>
      <c r="T24" s="62">
        <f>IF(E24&gt;D24,"Er","")</f>
      </c>
      <c r="U24" s="62">
        <f>IF(G24&gt;G19,"Er","")</f>
      </c>
      <c r="V24" s="62">
        <f>IF(OR(H24&gt;H19,H24&gt;G24),"Er","")</f>
      </c>
      <c r="W24" s="62">
        <f>IF(I24&gt;I19,"Er","")</f>
      </c>
      <c r="X24" s="62">
        <f>IF(OR(J24&gt;I24,J24&gt;6),"Er","")</f>
      </c>
      <c r="Y24" s="62">
        <f>IF(K24&gt;K19,"Er","")</f>
      </c>
      <c r="Z24" s="62">
        <f>IF(OR(L24&gt;K24,L24&gt;L19),"Er","")</f>
      </c>
      <c r="AA24" s="62">
        <f>IF(OR(P24&gt;D24,P24&gt;P19,P24&lt;Q24),"Er","")</f>
      </c>
      <c r="AB24" s="62">
        <f>IF(OR(Q24&gt;P24,Q24&gt;E24,Q24&gt;Q19),"Er","")</f>
      </c>
    </row>
    <row r="25" spans="1:28" s="165" customFormat="1" ht="18.75" hidden="1">
      <c r="A25" s="172"/>
      <c r="B25" s="165" t="s">
        <v>158</v>
      </c>
      <c r="C25" s="166"/>
      <c r="D25" s="167" t="s">
        <v>159</v>
      </c>
      <c r="E25" s="167" t="s">
        <v>160</v>
      </c>
      <c r="F25" s="168"/>
      <c r="G25" s="167" t="s">
        <v>161</v>
      </c>
      <c r="H25" s="167" t="s">
        <v>162</v>
      </c>
      <c r="I25" s="167" t="s">
        <v>163</v>
      </c>
      <c r="J25" s="167" t="s">
        <v>164</v>
      </c>
      <c r="K25" s="169" t="s">
        <v>165</v>
      </c>
      <c r="L25" s="169" t="s">
        <v>166</v>
      </c>
      <c r="M25" s="168"/>
      <c r="N25" s="169"/>
      <c r="O25" s="169"/>
      <c r="P25" s="167" t="s">
        <v>167</v>
      </c>
      <c r="Q25" s="170" t="s">
        <v>168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2:28" ht="15.75">
      <c r="B26" s="164">
        <v>1375</v>
      </c>
      <c r="C26" s="100" t="s">
        <v>86</v>
      </c>
      <c r="D26" s="99">
        <f>SUM(D27:D31)</f>
        <v>0</v>
      </c>
      <c r="E26" s="99">
        <f>SUM(E27:E31)</f>
        <v>0</v>
      </c>
      <c r="F26" s="101" t="s">
        <v>127</v>
      </c>
      <c r="G26" s="99">
        <f aca="true" t="shared" si="11" ref="G26:L26">SUM(G27:G31)</f>
        <v>0</v>
      </c>
      <c r="H26" s="99">
        <f t="shared" si="11"/>
        <v>0</v>
      </c>
      <c r="I26" s="99">
        <f t="shared" si="11"/>
        <v>0</v>
      </c>
      <c r="J26" s="99">
        <f t="shared" si="11"/>
        <v>0</v>
      </c>
      <c r="K26" s="99">
        <f t="shared" si="11"/>
        <v>0</v>
      </c>
      <c r="L26" s="99">
        <f t="shared" si="11"/>
        <v>0</v>
      </c>
      <c r="M26" s="101" t="s">
        <v>127</v>
      </c>
      <c r="N26" s="104">
        <f aca="true" t="shared" si="12" ref="N26:N43">IF(SUM(D26)&lt;&gt;0,SUM(D26),"")</f>
      </c>
      <c r="O26" s="104">
        <f aca="true" t="shared" si="13" ref="O26:O43">IF(SUM(E26)&lt;&gt;0,SUM(E26),"")</f>
      </c>
      <c r="P26" s="99">
        <f>SUM(P27:P31)</f>
        <v>0</v>
      </c>
      <c r="Q26" s="102">
        <f>SUM(Q27:Q31)</f>
        <v>0</v>
      </c>
      <c r="R26" s="1"/>
      <c r="S26" s="65">
        <f>IF(OR(D26&lt;P26,D26&lt;E26,D26&lt;Q26),"Er","")</f>
      </c>
      <c r="T26" s="65">
        <f>IF(OR(E26&gt;D26,E26&lt;Q26),"Er","")</f>
      </c>
      <c r="U26" s="65">
        <f>IF(OR(G26&lt;H26),"Er","")</f>
      </c>
      <c r="V26" s="65">
        <f>IF(OR(H26&gt;G26),"Er","")</f>
      </c>
      <c r="W26" s="65">
        <f>IF(OR(I26&lt;J26),"Er","")</f>
      </c>
      <c r="X26" s="65">
        <f>IF(OR(J26&gt;I26),"Er","")</f>
      </c>
      <c r="Y26" s="65">
        <f>IF(OR(K26&lt;L26),"Er","")</f>
      </c>
      <c r="Z26" s="65">
        <f>IF(OR(L26&gt;K26),"Er","")</f>
      </c>
      <c r="AA26" s="65">
        <f>IF(OR(P26&gt;D26,P26&lt;Q26),"Er","")</f>
      </c>
      <c r="AB26" s="65">
        <f>IF(OR(Q26&gt;P26,Q26&gt;E26),"Er","")</f>
      </c>
    </row>
    <row r="27" spans="2:28" ht="15.75">
      <c r="B27" s="164">
        <v>1376</v>
      </c>
      <c r="C27" s="142" t="s">
        <v>65</v>
      </c>
      <c r="D27" s="86">
        <f aca="true" t="shared" si="14" ref="D27:E31">SUM(G27,I27,K27)</f>
        <v>0</v>
      </c>
      <c r="E27" s="86">
        <f t="shared" si="14"/>
        <v>0</v>
      </c>
      <c r="F27" s="76">
        <v>1</v>
      </c>
      <c r="G27" s="117"/>
      <c r="H27" s="117"/>
      <c r="I27" s="117"/>
      <c r="J27" s="117"/>
      <c r="K27" s="117"/>
      <c r="L27" s="117"/>
      <c r="M27" s="116">
        <v>1</v>
      </c>
      <c r="N27" s="117">
        <f t="shared" si="12"/>
      </c>
      <c r="O27" s="117">
        <f t="shared" si="13"/>
      </c>
      <c r="P27" s="117"/>
      <c r="Q27" s="119"/>
      <c r="R27" s="1"/>
      <c r="S27" s="62">
        <f>IF(OR(D27&lt;E27,D27&lt;P27),"Er","")</f>
      </c>
      <c r="T27" s="62">
        <f>IF(E27&gt;D27,"Er","")</f>
      </c>
      <c r="U27" s="62">
        <f>IF(G27&gt;G26,"Er","")</f>
      </c>
      <c r="V27" s="62">
        <f>IF(OR(H27&gt;H26,H27&gt;G27),"Er","")</f>
      </c>
      <c r="W27" s="62">
        <f>IF(I27&gt;I26,"Er","")</f>
      </c>
      <c r="X27" s="62">
        <f>IF(OR(J27&gt;I27,J27&gt;J26),"Er","")</f>
      </c>
      <c r="Y27" s="62">
        <f>IF(K27&gt;K26,"Er","")</f>
      </c>
      <c r="Z27" s="62">
        <f>IF(OR(L27&gt;K27,L27&gt;L26),"Er","")</f>
      </c>
      <c r="AA27" s="62">
        <f>IF(OR(P27&gt;D27,P27&gt;P26,P27&lt;Q27),"Er","")</f>
      </c>
      <c r="AB27" s="62">
        <f>IF(OR(Q27&gt;P27,Q27&gt;E27,Q27&gt;Q26),"Er","")</f>
      </c>
    </row>
    <row r="28" spans="2:28" ht="15.75">
      <c r="B28" s="164">
        <v>1377</v>
      </c>
      <c r="C28" s="143" t="s">
        <v>66</v>
      </c>
      <c r="D28" s="96">
        <f t="shared" si="14"/>
        <v>0</v>
      </c>
      <c r="E28" s="96">
        <f t="shared" si="14"/>
        <v>0</v>
      </c>
      <c r="F28" s="77">
        <v>2</v>
      </c>
      <c r="G28" s="117"/>
      <c r="H28" s="117"/>
      <c r="I28" s="117"/>
      <c r="J28" s="117"/>
      <c r="K28" s="117"/>
      <c r="L28" s="117"/>
      <c r="M28" s="98">
        <v>2</v>
      </c>
      <c r="N28" s="117">
        <f t="shared" si="12"/>
      </c>
      <c r="O28" s="117">
        <f t="shared" si="13"/>
      </c>
      <c r="P28" s="117"/>
      <c r="Q28" s="119"/>
      <c r="R28" s="1"/>
      <c r="S28" s="62">
        <f>IF(OR(D28&lt;E28,D28&lt;P28),"Er","")</f>
      </c>
      <c r="T28" s="62">
        <f>IF(E28&gt;D28,"Er","")</f>
      </c>
      <c r="U28" s="62">
        <f>IF(G28&gt;G26,"Er","")</f>
      </c>
      <c r="V28" s="62">
        <f>IF(OR(H28&gt;H26,H28&gt;G28),"Er","")</f>
      </c>
      <c r="W28" s="62">
        <f>IF(I28&gt;I26,"Er","")</f>
      </c>
      <c r="X28" s="62">
        <f>IF(OR(J28&gt;I28,J28&gt;J26),"Er","")</f>
      </c>
      <c r="Y28" s="62">
        <f>IF(K28&gt;K26,"Er","")</f>
      </c>
      <c r="Z28" s="62">
        <f>IF(OR(L28&gt;K28,L28&gt;L26),"Er","")</f>
      </c>
      <c r="AA28" s="62">
        <f>IF(OR(P28&gt;D28,P28&gt;P26,P28&lt;Q28),"Er","")</f>
      </c>
      <c r="AB28" s="62">
        <f>IF(OR(Q28&gt;P28,Q28&gt;E28,Q28&gt;Q26),"Er","")</f>
      </c>
    </row>
    <row r="29" spans="2:28" ht="15.75">
      <c r="B29" s="164">
        <v>1378</v>
      </c>
      <c r="C29" s="143" t="s">
        <v>67</v>
      </c>
      <c r="D29" s="96">
        <f t="shared" si="14"/>
        <v>0</v>
      </c>
      <c r="E29" s="96">
        <f t="shared" si="14"/>
        <v>0</v>
      </c>
      <c r="F29" s="78">
        <v>3</v>
      </c>
      <c r="G29" s="117"/>
      <c r="H29" s="117"/>
      <c r="I29" s="117"/>
      <c r="J29" s="117"/>
      <c r="K29" s="117"/>
      <c r="L29" s="117"/>
      <c r="M29" s="120">
        <v>3</v>
      </c>
      <c r="N29" s="117">
        <f t="shared" si="12"/>
      </c>
      <c r="O29" s="117">
        <f t="shared" si="13"/>
      </c>
      <c r="P29" s="117"/>
      <c r="Q29" s="119"/>
      <c r="R29" s="1"/>
      <c r="S29" s="62">
        <f>IF(OR(D29&lt;E29,D29&lt;P29),"Er","")</f>
      </c>
      <c r="T29" s="62">
        <f>IF(E29&gt;D29,"Er","")</f>
      </c>
      <c r="U29" s="62">
        <f>IF(G29&gt;G26,"Er","")</f>
      </c>
      <c r="V29" s="62">
        <f>IF(OR(H29&gt;H26,H29&gt;G29),"Er","")</f>
      </c>
      <c r="W29" s="62">
        <f>IF(I29&gt;I26,"Er","")</f>
      </c>
      <c r="X29" s="62">
        <f>IF(OR(J29&gt;I29,J29&gt;J26),"Er","")</f>
      </c>
      <c r="Y29" s="62">
        <f>IF(K29&gt;K26,"Er","")</f>
      </c>
      <c r="Z29" s="62">
        <f>IF(OR(L29&gt;K29,L29&gt;L26),"Er","")</f>
      </c>
      <c r="AA29" s="62">
        <f>IF(OR(P29&gt;D29,P29&gt;P26,P29&lt;Q29),"Er","")</f>
      </c>
      <c r="AB29" s="62">
        <f>IF(OR(Q29&gt;P29,Q29&gt;E29,Q29&gt;Q26),"Er","")</f>
      </c>
    </row>
    <row r="30" spans="1:28" ht="18.75">
      <c r="A30" s="14"/>
      <c r="B30" s="164">
        <v>1379</v>
      </c>
      <c r="C30" s="144" t="s">
        <v>68</v>
      </c>
      <c r="D30" s="96">
        <f t="shared" si="14"/>
        <v>0</v>
      </c>
      <c r="E30" s="96">
        <f t="shared" si="14"/>
        <v>0</v>
      </c>
      <c r="F30" s="78">
        <v>4</v>
      </c>
      <c r="G30" s="121"/>
      <c r="H30" s="121"/>
      <c r="I30" s="121"/>
      <c r="J30" s="121"/>
      <c r="K30" s="121"/>
      <c r="L30" s="121"/>
      <c r="M30" s="120">
        <v>4</v>
      </c>
      <c r="N30" s="117">
        <f t="shared" si="12"/>
      </c>
      <c r="O30" s="117">
        <f t="shared" si="13"/>
      </c>
      <c r="P30" s="121"/>
      <c r="Q30" s="122"/>
      <c r="R30" s="1"/>
      <c r="S30" s="62">
        <f>IF(OR(D30&lt;E30,D30&lt;P30),"Er","")</f>
      </c>
      <c r="T30" s="62">
        <f>IF(E30&gt;D30,"Er","")</f>
      </c>
      <c r="U30" s="62">
        <f>IF(G30&gt;G26,"Er","")</f>
      </c>
      <c r="V30" s="62">
        <f>IF(OR(H30&gt;H26,H30&gt;G30),"Er","")</f>
      </c>
      <c r="W30" s="62">
        <f>IF(I30&gt;I26,"Er","")</f>
      </c>
      <c r="X30" s="62">
        <f>IF(OR(J30&gt;I30,J30&gt;J26),"Er","")</f>
      </c>
      <c r="Y30" s="62">
        <f>IF(K30&gt;K26,"Er","")</f>
      </c>
      <c r="Z30" s="62">
        <f>IF(OR(L30&gt;K30,L30&gt;L26),"Er","")</f>
      </c>
      <c r="AA30" s="62">
        <f>IF(OR(P30&gt;D30,P30&gt;P26,P30&lt;Q30),"Er","")</f>
      </c>
      <c r="AB30" s="62">
        <f>IF(OR(Q30&gt;P30,Q30&gt;E30,Q30&gt;Q26),"Er","")</f>
      </c>
    </row>
    <row r="31" spans="1:28" ht="18.75">
      <c r="A31" s="14"/>
      <c r="B31" s="164">
        <v>1380</v>
      </c>
      <c r="C31" s="145" t="s">
        <v>150</v>
      </c>
      <c r="D31" s="96">
        <f t="shared" si="14"/>
        <v>0</v>
      </c>
      <c r="E31" s="96">
        <f t="shared" si="14"/>
        <v>0</v>
      </c>
      <c r="F31" s="78">
        <v>5</v>
      </c>
      <c r="G31" s="125"/>
      <c r="H31" s="125"/>
      <c r="I31" s="125"/>
      <c r="J31" s="125"/>
      <c r="K31" s="125"/>
      <c r="L31" s="125"/>
      <c r="M31" s="120">
        <v>5</v>
      </c>
      <c r="N31" s="117">
        <f t="shared" si="12"/>
      </c>
      <c r="O31" s="117">
        <f t="shared" si="13"/>
      </c>
      <c r="P31" s="125"/>
      <c r="Q31" s="126"/>
      <c r="R31" s="1"/>
      <c r="S31" s="62">
        <f>IF(OR(D31&lt;E31,D31&lt;P31),"Er","")</f>
      </c>
      <c r="T31" s="62">
        <f>IF(E31&gt;D31,"Er","")</f>
      </c>
      <c r="U31" s="62">
        <f>IF(G31&gt;G26,"Er","")</f>
      </c>
      <c r="V31" s="62">
        <f>IF(OR(H31&gt;H26,H31&gt;G31),"Er","")</f>
      </c>
      <c r="W31" s="62">
        <f>IF(I31&gt;I26,"Er","")</f>
      </c>
      <c r="X31" s="62">
        <f>IF(OR(J31&gt;I31,J31&gt;6),"Er","")</f>
      </c>
      <c r="Y31" s="62">
        <f>IF(K31&gt;K26,"Er","")</f>
      </c>
      <c r="Z31" s="62">
        <f>IF(OR(L31&gt;K31,L31&gt;L26),"Er","")</f>
      </c>
      <c r="AA31" s="62">
        <f>IF(OR(P31&gt;D31,P31&gt;P26,P31&lt;Q31),"Er","")</f>
      </c>
      <c r="AB31" s="62">
        <f>IF(OR(Q31&gt;P31,Q31&gt;E31,Q31&gt;Q26),"Er","")</f>
      </c>
    </row>
    <row r="32" spans="2:28" ht="15.75">
      <c r="B32" s="164">
        <v>1381</v>
      </c>
      <c r="C32" s="103" t="s">
        <v>69</v>
      </c>
      <c r="D32" s="99">
        <f>SUM(D33:D37)</f>
        <v>0</v>
      </c>
      <c r="E32" s="99">
        <f>SUM(E33:E37)</f>
        <v>0</v>
      </c>
      <c r="F32" s="101" t="s">
        <v>128</v>
      </c>
      <c r="G32" s="90">
        <f aca="true" t="shared" si="15" ref="G32:L32">G26</f>
        <v>0</v>
      </c>
      <c r="H32" s="90">
        <f t="shared" si="15"/>
        <v>0</v>
      </c>
      <c r="I32" s="90">
        <f t="shared" si="15"/>
        <v>0</v>
      </c>
      <c r="J32" s="90">
        <f t="shared" si="15"/>
        <v>0</v>
      </c>
      <c r="K32" s="105">
        <f t="shared" si="15"/>
        <v>0</v>
      </c>
      <c r="L32" s="105">
        <f t="shared" si="15"/>
        <v>0</v>
      </c>
      <c r="M32" s="101" t="s">
        <v>128</v>
      </c>
      <c r="N32" s="104">
        <f t="shared" si="12"/>
      </c>
      <c r="O32" s="104">
        <f t="shared" si="13"/>
      </c>
      <c r="P32" s="90">
        <f>P26</f>
        <v>0</v>
      </c>
      <c r="Q32" s="106">
        <f>Q26</f>
        <v>0</v>
      </c>
      <c r="R32" s="1"/>
      <c r="S32" s="62">
        <f>IF(OR(D32&lt;E32,D32&lt;P32,D32&lt;&gt;D26),"Er","")</f>
      </c>
      <c r="T32" s="62">
        <f>IF(OR(E32&gt;D32,E32&lt;Q32,E32&lt;&gt;E26),"Er","")</f>
      </c>
      <c r="U32" s="62">
        <f aca="true" t="shared" si="16" ref="U32:Z32">IF(AND(G32&lt;&gt;SUM(G33:G37),G32&lt;&gt;""),"Er","")</f>
      </c>
      <c r="V32" s="62">
        <f t="shared" si="16"/>
      </c>
      <c r="W32" s="62">
        <f t="shared" si="16"/>
      </c>
      <c r="X32" s="62">
        <f t="shared" si="16"/>
      </c>
      <c r="Y32" s="62">
        <f t="shared" si="16"/>
      </c>
      <c r="Z32" s="62">
        <f t="shared" si="16"/>
      </c>
      <c r="AA32" s="62">
        <f>IF(OR(P32&lt;Q32,P32&gt;D32,AND(P32&lt;&gt;SUM(P33:P37),P32&lt;&gt;"")),"Er","")</f>
      </c>
      <c r="AB32" s="62">
        <f>IF(OR(Q32&gt;P32,Q32&gt;E32,AND(Q32&lt;&gt;SUM(Q33:Q37),Q32&lt;&gt;"")),"Er","")</f>
      </c>
    </row>
    <row r="33" spans="2:28" ht="15.75">
      <c r="B33" s="164">
        <v>1382</v>
      </c>
      <c r="C33" s="146" t="s">
        <v>70</v>
      </c>
      <c r="D33" s="86">
        <f aca="true" t="shared" si="17" ref="D33:E37">SUM(G33,I33,K33)</f>
        <v>0</v>
      </c>
      <c r="E33" s="86">
        <f t="shared" si="17"/>
        <v>0</v>
      </c>
      <c r="F33" s="76">
        <v>1</v>
      </c>
      <c r="G33" s="115"/>
      <c r="H33" s="115"/>
      <c r="I33" s="115"/>
      <c r="J33" s="115"/>
      <c r="K33" s="115"/>
      <c r="L33" s="115"/>
      <c r="M33" s="116">
        <v>1</v>
      </c>
      <c r="N33" s="117">
        <f t="shared" si="12"/>
      </c>
      <c r="O33" s="117">
        <f t="shared" si="13"/>
      </c>
      <c r="P33" s="115"/>
      <c r="Q33" s="118"/>
      <c r="R33" s="1"/>
      <c r="S33" s="62">
        <f>IF(OR(D33&lt;E33,D33&lt;P33),"Er","")</f>
      </c>
      <c r="T33" s="62">
        <f>IF(E33&gt;D33,"Er","")</f>
      </c>
      <c r="U33" s="62">
        <f>IF(G33&gt;G32,"Er","")</f>
      </c>
      <c r="V33" s="62">
        <f>IF(OR(H33&gt;H32,H33&gt;G33),"Er","")</f>
      </c>
      <c r="W33" s="62">
        <f>IF(I33&gt;I32,"Er","")</f>
      </c>
      <c r="X33" s="62">
        <f>IF(OR(J33&gt;I33,J33&gt;J32),"Er","")</f>
      </c>
      <c r="Y33" s="62">
        <f>IF(K33&gt;K32,"Er","")</f>
      </c>
      <c r="Z33" s="62">
        <f>IF(OR(L33&gt;K33,L33&gt;L32),"Er","")</f>
      </c>
      <c r="AA33" s="62">
        <f>IF(OR(P33&gt;D33,P33&gt;P32,P33&lt;Q33),"Er","")</f>
      </c>
      <c r="AB33" s="62">
        <f>IF(OR(Q33&gt;P33,Q33&gt;E33,Q33&gt;Q32),"Er","")</f>
      </c>
    </row>
    <row r="34" spans="2:28" ht="15.75">
      <c r="B34" s="164">
        <v>1383</v>
      </c>
      <c r="C34" s="147" t="s">
        <v>66</v>
      </c>
      <c r="D34" s="96">
        <f t="shared" si="17"/>
        <v>0</v>
      </c>
      <c r="E34" s="96">
        <f t="shared" si="17"/>
        <v>0</v>
      </c>
      <c r="F34" s="77">
        <v>2</v>
      </c>
      <c r="G34" s="117"/>
      <c r="H34" s="117"/>
      <c r="I34" s="117"/>
      <c r="J34" s="117"/>
      <c r="K34" s="117"/>
      <c r="L34" s="117"/>
      <c r="M34" s="98">
        <v>2</v>
      </c>
      <c r="N34" s="117">
        <f t="shared" si="12"/>
      </c>
      <c r="O34" s="117">
        <f t="shared" si="13"/>
      </c>
      <c r="P34" s="117"/>
      <c r="Q34" s="119"/>
      <c r="R34" s="1"/>
      <c r="S34" s="62">
        <f>IF(OR(D34&lt;E34,D34&lt;P34),"Er","")</f>
      </c>
      <c r="T34" s="62">
        <f>IF(E34&gt;D34,"Er","")</f>
      </c>
      <c r="U34" s="62">
        <f>IF(G34&gt;G32,"Er","")</f>
      </c>
      <c r="V34" s="62">
        <f>IF(OR(H34&gt;H32,H34&gt;G34),"Er","")</f>
      </c>
      <c r="W34" s="62">
        <f>IF(I34&gt;I32,"Er","")</f>
      </c>
      <c r="X34" s="62">
        <f>IF(OR(J34&gt;I34,J34&gt;J32),"Er","")</f>
      </c>
      <c r="Y34" s="62">
        <f>IF(K34&gt;K32,"Er","")</f>
      </c>
      <c r="Z34" s="62">
        <f>IF(OR(L34&gt;K34,L34&gt;L32),"Er","")</f>
      </c>
      <c r="AA34" s="62">
        <f>IF(OR(P34&gt;D34,P34&gt;P32,P34&lt;Q34),"Er","")</f>
      </c>
      <c r="AB34" s="62">
        <f>IF(OR(Q34&gt;P34,Q34&gt;E34,Q34&gt;Q32),"Er","")</f>
      </c>
    </row>
    <row r="35" spans="2:28" ht="15.75">
      <c r="B35" s="164">
        <v>1384</v>
      </c>
      <c r="C35" s="147" t="s">
        <v>67</v>
      </c>
      <c r="D35" s="96">
        <f t="shared" si="17"/>
        <v>0</v>
      </c>
      <c r="E35" s="96">
        <f t="shared" si="17"/>
        <v>0</v>
      </c>
      <c r="F35" s="78">
        <v>3</v>
      </c>
      <c r="G35" s="117"/>
      <c r="H35" s="117"/>
      <c r="I35" s="117"/>
      <c r="J35" s="117"/>
      <c r="K35" s="117"/>
      <c r="L35" s="117"/>
      <c r="M35" s="120">
        <v>3</v>
      </c>
      <c r="N35" s="117">
        <f t="shared" si="12"/>
      </c>
      <c r="O35" s="117">
        <f t="shared" si="13"/>
      </c>
      <c r="P35" s="117"/>
      <c r="Q35" s="119"/>
      <c r="R35" s="1"/>
      <c r="S35" s="62">
        <f>IF(OR(D35&lt;E35,D35&lt;P35),"Er","")</f>
      </c>
      <c r="T35" s="62">
        <f>IF(E35&gt;D35,"Er","")</f>
      </c>
      <c r="U35" s="62">
        <f>IF(G35&gt;G32,"Er","")</f>
      </c>
      <c r="V35" s="62">
        <f>IF(OR(H35&gt;H32,H35&gt;G35),"Er","")</f>
      </c>
      <c r="W35" s="62">
        <f>IF(I35&gt;I32,"Er","")</f>
      </c>
      <c r="X35" s="62">
        <f>IF(OR(J35&gt;I35,J35&gt;J32),"Er","")</f>
      </c>
      <c r="Y35" s="62">
        <f>IF(K35&gt;K32,"Er","")</f>
      </c>
      <c r="Z35" s="62">
        <f>IF(OR(L35&gt;K35,L35&gt;L32),"Er","")</f>
      </c>
      <c r="AA35" s="62">
        <f>IF(OR(P35&gt;D35,P35&gt;P32,P35&lt;Q35),"Er","")</f>
      </c>
      <c r="AB35" s="62">
        <f>IF(OR(Q35&gt;P35,Q35&gt;E35,Q35&gt;Q32),"Er","")</f>
      </c>
    </row>
    <row r="36" spans="1:28" ht="18.75">
      <c r="A36" s="14"/>
      <c r="B36" s="164">
        <v>1385</v>
      </c>
      <c r="C36" s="144" t="s">
        <v>151</v>
      </c>
      <c r="D36" s="96">
        <f t="shared" si="17"/>
        <v>0</v>
      </c>
      <c r="E36" s="96">
        <f t="shared" si="17"/>
        <v>0</v>
      </c>
      <c r="F36" s="78">
        <v>4</v>
      </c>
      <c r="G36" s="121"/>
      <c r="H36" s="121"/>
      <c r="I36" s="121"/>
      <c r="J36" s="121"/>
      <c r="K36" s="121"/>
      <c r="L36" s="121"/>
      <c r="M36" s="120">
        <v>4</v>
      </c>
      <c r="N36" s="117">
        <f t="shared" si="12"/>
      </c>
      <c r="O36" s="117">
        <f t="shared" si="13"/>
      </c>
      <c r="P36" s="121"/>
      <c r="Q36" s="122"/>
      <c r="R36" s="1"/>
      <c r="S36" s="62">
        <f>IF(OR(D36&lt;E36,D36&lt;P36),"Er","")</f>
      </c>
      <c r="T36" s="62">
        <f>IF(E36&gt;D36,"Er","")</f>
      </c>
      <c r="U36" s="62">
        <f>IF(G36&gt;G32,"Er","")</f>
      </c>
      <c r="V36" s="62">
        <f>IF(OR(H36&gt;H32,H36&gt;G36),"Er","")</f>
      </c>
      <c r="W36" s="62">
        <f>IF(I36&gt;I32,"Er","")</f>
      </c>
      <c r="X36" s="62">
        <f>IF(OR(J36&gt;I36,J36&gt;J32),"Er","")</f>
      </c>
      <c r="Y36" s="62">
        <f>IF(K36&gt;K32,"Er","")</f>
      </c>
      <c r="Z36" s="62">
        <f>IF(OR(L36&gt;K36,L36&gt;L32),"Er","")</f>
      </c>
      <c r="AA36" s="62">
        <f>IF(OR(P36&gt;D36,P36&gt;P32,P36&lt;Q36),"Er","")</f>
      </c>
      <c r="AB36" s="62">
        <f>IF(OR(Q36&gt;P36,Q36&gt;E36,Q36&gt;Q32),"Er","")</f>
      </c>
    </row>
    <row r="37" spans="1:28" ht="18.75">
      <c r="A37" s="14"/>
      <c r="B37" s="164">
        <v>1386</v>
      </c>
      <c r="C37" s="145" t="s">
        <v>152</v>
      </c>
      <c r="D37" s="96">
        <f t="shared" si="17"/>
        <v>0</v>
      </c>
      <c r="E37" s="96">
        <f t="shared" si="17"/>
        <v>0</v>
      </c>
      <c r="F37" s="78">
        <v>5</v>
      </c>
      <c r="G37" s="125"/>
      <c r="H37" s="125"/>
      <c r="I37" s="125"/>
      <c r="J37" s="125"/>
      <c r="K37" s="125"/>
      <c r="L37" s="125"/>
      <c r="M37" s="120">
        <v>5</v>
      </c>
      <c r="N37" s="117">
        <f t="shared" si="12"/>
      </c>
      <c r="O37" s="117">
        <f t="shared" si="13"/>
      </c>
      <c r="P37" s="125"/>
      <c r="Q37" s="126"/>
      <c r="R37" s="1"/>
      <c r="S37" s="62">
        <f>IF(OR(D37&lt;E37,D37&lt;P37),"Er","")</f>
      </c>
      <c r="T37" s="62">
        <f>IF(E37&gt;D37,"Er","")</f>
      </c>
      <c r="U37" s="62">
        <f>IF(G37&gt;G32,"Er","")</f>
      </c>
      <c r="V37" s="62">
        <f>IF(OR(H37&gt;H32,H37&gt;G37),"Er","")</f>
      </c>
      <c r="W37" s="62">
        <f>IF(I37&gt;I32,"Er","")</f>
      </c>
      <c r="X37" s="62">
        <f>IF(OR(J37&gt;I37,J37&gt;6),"Er","")</f>
      </c>
      <c r="Y37" s="62">
        <f>IF(K37&gt;K32,"Er","")</f>
      </c>
      <c r="Z37" s="62">
        <f>IF(OR(L37&gt;K37,L37&gt;L32),"Er","")</f>
      </c>
      <c r="AA37" s="62">
        <f>IF(OR(P37&gt;D37,P37&gt;P32,P37&lt;Q37),"Er","")</f>
      </c>
      <c r="AB37" s="62">
        <f>IF(OR(Q37&gt;P37,Q37&gt;E37,Q37&gt;Q32),"Er","")</f>
      </c>
    </row>
    <row r="38" spans="2:28" ht="18" customHeight="1">
      <c r="B38" s="164">
        <v>1387</v>
      </c>
      <c r="C38" s="103" t="s">
        <v>71</v>
      </c>
      <c r="D38" s="99">
        <f>SUM(D39:D43)</f>
        <v>0</v>
      </c>
      <c r="E38" s="99">
        <f>SUM(E39:E43)</f>
        <v>0</v>
      </c>
      <c r="F38" s="101" t="s">
        <v>129</v>
      </c>
      <c r="G38" s="99">
        <f aca="true" t="shared" si="18" ref="G38:L38">G26</f>
        <v>0</v>
      </c>
      <c r="H38" s="99">
        <f t="shared" si="18"/>
        <v>0</v>
      </c>
      <c r="I38" s="99">
        <f t="shared" si="18"/>
        <v>0</v>
      </c>
      <c r="J38" s="99">
        <f t="shared" si="18"/>
        <v>0</v>
      </c>
      <c r="K38" s="99">
        <f t="shared" si="18"/>
        <v>0</v>
      </c>
      <c r="L38" s="99">
        <f t="shared" si="18"/>
        <v>0</v>
      </c>
      <c r="M38" s="101" t="s">
        <v>129</v>
      </c>
      <c r="N38" s="104">
        <f t="shared" si="12"/>
      </c>
      <c r="O38" s="104">
        <f t="shared" si="13"/>
      </c>
      <c r="P38" s="99">
        <f>P26</f>
        <v>0</v>
      </c>
      <c r="Q38" s="102">
        <f>Q26</f>
        <v>0</v>
      </c>
      <c r="R38" s="1"/>
      <c r="S38" s="62">
        <f>IF(OR(D38&lt;E38,D38&lt;P38,D38&lt;&gt;D26),"Er","")</f>
      </c>
      <c r="T38" s="62">
        <f>IF(OR(E38&gt;D38,E38&lt;Q38,E38&lt;&gt;E26),"Er","")</f>
      </c>
      <c r="U38" s="62">
        <f aca="true" t="shared" si="19" ref="U38:Z38">IF(AND(G38&lt;&gt;SUM(G39:G43),G38&lt;&gt;""),"Er","")</f>
      </c>
      <c r="V38" s="62">
        <f t="shared" si="19"/>
      </c>
      <c r="W38" s="62">
        <f t="shared" si="19"/>
      </c>
      <c r="X38" s="62">
        <f t="shared" si="19"/>
      </c>
      <c r="Y38" s="62">
        <f t="shared" si="19"/>
      </c>
      <c r="Z38" s="62">
        <f t="shared" si="19"/>
      </c>
      <c r="AA38" s="62">
        <f>IF(OR(P38&lt;Q38,P38&gt;D38,AND(P38&lt;&gt;SUM(P39:P43),P38&lt;&gt;"")),"Er","")</f>
      </c>
      <c r="AB38" s="62">
        <f>IF(OR(Q38&gt;P38,Q38&gt;E38,AND(Q38&lt;&gt;SUM(Q39:Q43),Q38&lt;&gt;"")),"Er","")</f>
      </c>
    </row>
    <row r="39" spans="2:28" ht="15.75">
      <c r="B39" s="164">
        <v>1388</v>
      </c>
      <c r="C39" s="146" t="s">
        <v>70</v>
      </c>
      <c r="D39" s="86">
        <f aca="true" t="shared" si="20" ref="D39:E41">IF(SUM(G39,I39,K39)&lt;&gt;0,SUM(G39,I39,K39),"")</f>
      </c>
      <c r="E39" s="86">
        <f t="shared" si="20"/>
      </c>
      <c r="F39" s="76">
        <v>1</v>
      </c>
      <c r="G39" s="117"/>
      <c r="H39" s="117"/>
      <c r="I39" s="117"/>
      <c r="J39" s="117"/>
      <c r="K39" s="117"/>
      <c r="L39" s="117"/>
      <c r="M39" s="116">
        <v>1</v>
      </c>
      <c r="N39" s="117">
        <f t="shared" si="12"/>
      </c>
      <c r="O39" s="117">
        <f t="shared" si="13"/>
      </c>
      <c r="P39" s="117"/>
      <c r="Q39" s="119"/>
      <c r="R39" s="1"/>
      <c r="S39" s="62">
        <f>IF(OR(SUM(D39)&lt;SUM(E39),SUM(D39)&lt;SUM(P39)),"Er","")</f>
      </c>
      <c r="T39" s="62">
        <f>IF(SUM(E39)&gt;SUM(D39),"Er","")</f>
      </c>
      <c r="U39" s="62">
        <f>IF(G39&gt;G38,"Er","")</f>
      </c>
      <c r="V39" s="62">
        <f>IF(OR(H39&gt;H38,H39&gt;G39),"Er","")</f>
      </c>
      <c r="W39" s="62">
        <f>IF(I39&gt;I38,"Er","")</f>
      </c>
      <c r="X39" s="62">
        <f>IF(OR(J39&gt;I39,J39&gt;J38),"Er","")</f>
      </c>
      <c r="Y39" s="62">
        <f>IF(K39&gt;K38,"Er","")</f>
      </c>
      <c r="Z39" s="62">
        <f>IF(OR(L39&gt;K39,L39&gt;L38),"Er","")</f>
      </c>
      <c r="AA39" s="62">
        <f>IF(OR(P39&gt;D39,P39&gt;P38,P39&lt;Q39),"Er","")</f>
      </c>
      <c r="AB39" s="62">
        <f>IF(OR(Q39&gt;P39,Q39&gt;E39,Q39&gt;Q38),"Er","")</f>
      </c>
    </row>
    <row r="40" spans="2:28" ht="15.75">
      <c r="B40" s="164">
        <v>1389</v>
      </c>
      <c r="C40" s="147" t="s">
        <v>66</v>
      </c>
      <c r="D40" s="96">
        <f t="shared" si="20"/>
      </c>
      <c r="E40" s="96">
        <f t="shared" si="20"/>
      </c>
      <c r="F40" s="77">
        <v>2</v>
      </c>
      <c r="G40" s="117"/>
      <c r="H40" s="117"/>
      <c r="I40" s="117"/>
      <c r="J40" s="117"/>
      <c r="K40" s="117"/>
      <c r="L40" s="117"/>
      <c r="M40" s="98">
        <v>2</v>
      </c>
      <c r="N40" s="117">
        <f t="shared" si="12"/>
      </c>
      <c r="O40" s="117">
        <f t="shared" si="13"/>
      </c>
      <c r="P40" s="117"/>
      <c r="Q40" s="119"/>
      <c r="R40" s="1"/>
      <c r="S40" s="62">
        <f>IF(OR(SUM(D40)&lt;SUM(E40),SUM(D40)&lt;SUM(P40)),"Er","")</f>
      </c>
      <c r="T40" s="62">
        <f>IF(SUM(E40)&gt;SUM(D40),"Er","")</f>
      </c>
      <c r="U40" s="62">
        <f>IF(G40&gt;G38,"Er","")</f>
      </c>
      <c r="V40" s="62">
        <f>IF(OR(H40&gt;H38,H40&gt;G40),"Er","")</f>
      </c>
      <c r="W40" s="62">
        <f>IF(I40&gt;I38,"Er","")</f>
      </c>
      <c r="X40" s="62">
        <f>IF(OR(J40&gt;I40,J40&gt;J38),"Er","")</f>
      </c>
      <c r="Y40" s="62">
        <f>IF(K40&gt;K38,"Er","")</f>
      </c>
      <c r="Z40" s="62">
        <f>IF(OR(L40&gt;K40,L40&gt;L38),"Er","")</f>
      </c>
      <c r="AA40" s="62">
        <f>IF(OR(P40&gt;D40,P40&gt;P38,P40&lt;Q40),"Er","")</f>
      </c>
      <c r="AB40" s="62">
        <f>IF(OR(Q40&gt;P40,Q40&gt;E40,Q40&gt;Q38),"Er","")</f>
      </c>
    </row>
    <row r="41" spans="2:28" ht="15.75">
      <c r="B41" s="164">
        <v>1390</v>
      </c>
      <c r="C41" s="147" t="s">
        <v>67</v>
      </c>
      <c r="D41" s="96">
        <f t="shared" si="20"/>
      </c>
      <c r="E41" s="96">
        <f t="shared" si="20"/>
      </c>
      <c r="F41" s="78">
        <v>3</v>
      </c>
      <c r="G41" s="117"/>
      <c r="H41" s="117"/>
      <c r="I41" s="117"/>
      <c r="J41" s="117"/>
      <c r="K41" s="117"/>
      <c r="L41" s="117"/>
      <c r="M41" s="120">
        <v>3</v>
      </c>
      <c r="N41" s="117">
        <f t="shared" si="12"/>
      </c>
      <c r="O41" s="117">
        <f t="shared" si="13"/>
      </c>
      <c r="P41" s="117"/>
      <c r="Q41" s="119"/>
      <c r="R41" s="1"/>
      <c r="S41" s="62">
        <f>IF(OR(SUM(D41)&lt;SUM(E41),SUM(D41)&lt;SUM(P41)),"Er","")</f>
      </c>
      <c r="T41" s="62">
        <f>IF(SUM(E41)&gt;SUM(D41),"Er","")</f>
      </c>
      <c r="U41" s="62">
        <f>IF(G41&gt;G38,"Er","")</f>
      </c>
      <c r="V41" s="62">
        <f>IF(OR(H41&gt;H38,H41&gt;G41),"Er","")</f>
      </c>
      <c r="W41" s="62">
        <f>IF(I41&gt;I38,"Er","")</f>
      </c>
      <c r="X41" s="62">
        <f>IF(OR(J41&gt;I41,J41&gt;J38),"Er","")</f>
      </c>
      <c r="Y41" s="62">
        <f>IF(K41&gt;K38,"Er","")</f>
      </c>
      <c r="Z41" s="62">
        <f>IF(OR(L41&gt;K41,L41&gt;L38),"Er","")</f>
      </c>
      <c r="AA41" s="62">
        <f>IF(OR(P41&gt;D41,P41&gt;P38,P41&lt;Q41),"Er","")</f>
      </c>
      <c r="AB41" s="62">
        <f>IF(OR(Q41&gt;P41,Q41&gt;E41,Q41&gt;Q38),"Er","")</f>
      </c>
    </row>
    <row r="42" spans="1:28" ht="18.75">
      <c r="A42" s="14"/>
      <c r="B42" s="164">
        <v>1391</v>
      </c>
      <c r="C42" s="144" t="s">
        <v>151</v>
      </c>
      <c r="D42" s="96">
        <f>SUM(G42,I42,K42)</f>
        <v>0</v>
      </c>
      <c r="E42" s="96">
        <f>SUM(H42,J42,L42)</f>
        <v>0</v>
      </c>
      <c r="F42" s="78">
        <v>4</v>
      </c>
      <c r="G42" s="121"/>
      <c r="H42" s="121"/>
      <c r="I42" s="121"/>
      <c r="J42" s="121"/>
      <c r="K42" s="121"/>
      <c r="L42" s="121"/>
      <c r="M42" s="120">
        <v>4</v>
      </c>
      <c r="N42" s="117">
        <f t="shared" si="12"/>
      </c>
      <c r="O42" s="117">
        <f t="shared" si="13"/>
      </c>
      <c r="P42" s="121"/>
      <c r="Q42" s="122"/>
      <c r="R42" s="1"/>
      <c r="S42" s="62">
        <f>IF(OR(D42&lt;E42,D42&lt;P42),"Er","")</f>
      </c>
      <c r="T42" s="62">
        <f>IF(E42&gt;D42,"Er","")</f>
      </c>
      <c r="U42" s="62">
        <f>IF(G42&gt;G38,"Er","")</f>
      </c>
      <c r="V42" s="62">
        <f>IF(OR(H42&gt;H38,H42&gt;G42),"Er","")</f>
      </c>
      <c r="W42" s="62">
        <f>IF(I42&gt;I38,"Er","")</f>
      </c>
      <c r="X42" s="62">
        <f>IF(OR(J42&gt;I42,J42&gt;J38),"Er","")</f>
      </c>
      <c r="Y42" s="62">
        <f>IF(K42&gt;K38,"Er","")</f>
      </c>
      <c r="Z42" s="62">
        <f>IF(OR(L42&gt;K42,L42&gt;L38),"Er","")</f>
      </c>
      <c r="AA42" s="62">
        <f>IF(OR(P42&gt;D42,P42&gt;P38,P42&lt;Q42),"Er","")</f>
      </c>
      <c r="AB42" s="62">
        <f>IF(OR(Q42&gt;P42,Q42&gt;E42,Q42&gt;Q38),"Er","")</f>
      </c>
    </row>
    <row r="43" spans="1:28" ht="18.75">
      <c r="A43" s="14"/>
      <c r="B43" s="164">
        <v>1392</v>
      </c>
      <c r="C43" s="145" t="s">
        <v>152</v>
      </c>
      <c r="D43" s="96">
        <f>SUM(G43,I43,K43)</f>
        <v>0</v>
      </c>
      <c r="E43" s="96">
        <f>SUM(H43,J43,L43)</f>
        <v>0</v>
      </c>
      <c r="F43" s="78">
        <v>5</v>
      </c>
      <c r="G43" s="125"/>
      <c r="H43" s="125"/>
      <c r="I43" s="125"/>
      <c r="J43" s="125"/>
      <c r="K43" s="125"/>
      <c r="L43" s="125"/>
      <c r="M43" s="120">
        <v>5</v>
      </c>
      <c r="N43" s="117">
        <f t="shared" si="12"/>
      </c>
      <c r="O43" s="117">
        <f t="shared" si="13"/>
      </c>
      <c r="P43" s="125"/>
      <c r="Q43" s="126"/>
      <c r="R43" s="1"/>
      <c r="S43" s="62">
        <f>IF(OR(D43&lt;E43,D43&lt;P43),"Er","")</f>
      </c>
      <c r="T43" s="62">
        <f>IF(E43&gt;D43,"Er","")</f>
      </c>
      <c r="U43" s="62">
        <f>IF(G43&gt;G38,"Er","")</f>
      </c>
      <c r="V43" s="62">
        <f>IF(OR(H43&gt;H38,H43&gt;G43),"Er","")</f>
      </c>
      <c r="W43" s="62">
        <f>IF(I43&gt;I38,"Er","")</f>
      </c>
      <c r="X43" s="62">
        <f>IF(OR(J43&gt;I43,J43&gt;6),"Er","")</f>
      </c>
      <c r="Y43" s="62">
        <f>IF(K43&gt;K38,"Er","")</f>
      </c>
      <c r="Z43" s="62">
        <f>IF(OR(L43&gt;K43,L43&gt;L38),"Er","")</f>
      </c>
      <c r="AA43" s="62">
        <f>IF(OR(P43&gt;D43,P43&gt;P38,P43&lt;Q43),"Er","")</f>
      </c>
      <c r="AB43" s="62">
        <f>IF(OR(Q43&gt;P43,Q43&gt;E43,Q43&gt;Q38),"Er","")</f>
      </c>
    </row>
    <row r="44" spans="1:28" s="165" customFormat="1" ht="18.75" hidden="1">
      <c r="A44" s="172"/>
      <c r="B44" s="165" t="s">
        <v>158</v>
      </c>
      <c r="C44" s="166"/>
      <c r="D44" s="167" t="s">
        <v>159</v>
      </c>
      <c r="E44" s="167" t="s">
        <v>160</v>
      </c>
      <c r="F44" s="168"/>
      <c r="G44" s="167" t="s">
        <v>161</v>
      </c>
      <c r="H44" s="167" t="s">
        <v>162</v>
      </c>
      <c r="I44" s="167" t="s">
        <v>163</v>
      </c>
      <c r="J44" s="167" t="s">
        <v>164</v>
      </c>
      <c r="K44" s="169" t="s">
        <v>165</v>
      </c>
      <c r="L44" s="169" t="s">
        <v>166</v>
      </c>
      <c r="M44" s="168"/>
      <c r="N44" s="169"/>
      <c r="O44" s="169"/>
      <c r="P44" s="167" t="s">
        <v>167</v>
      </c>
      <c r="Q44" s="170" t="s">
        <v>168</v>
      </c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2:28" ht="15.75">
      <c r="B45" s="164">
        <v>1213</v>
      </c>
      <c r="C45" s="100" t="s">
        <v>73</v>
      </c>
      <c r="D45" s="99">
        <f>SUM(D46:D50)</f>
        <v>0</v>
      </c>
      <c r="E45" s="99">
        <f>SUM(E46:E50)</f>
        <v>0</v>
      </c>
      <c r="F45" s="101" t="s">
        <v>127</v>
      </c>
      <c r="G45" s="99">
        <f aca="true" t="shared" si="21" ref="G45:L45">SUM(G46:G50)</f>
        <v>0</v>
      </c>
      <c r="H45" s="99">
        <f t="shared" si="21"/>
        <v>0</v>
      </c>
      <c r="I45" s="99">
        <f t="shared" si="21"/>
        <v>0</v>
      </c>
      <c r="J45" s="99">
        <f t="shared" si="21"/>
        <v>0</v>
      </c>
      <c r="K45" s="99">
        <f t="shared" si="21"/>
        <v>0</v>
      </c>
      <c r="L45" s="99">
        <f t="shared" si="21"/>
        <v>0</v>
      </c>
      <c r="M45" s="101" t="s">
        <v>127</v>
      </c>
      <c r="N45" s="104">
        <f aca="true" t="shared" si="22" ref="N45:N56">IF(SUM(D45)&lt;&gt;0,SUM(D45),"")</f>
      </c>
      <c r="O45" s="104">
        <f aca="true" t="shared" si="23" ref="O45:O56">IF(SUM(E45)&lt;&gt;0,SUM(E45),"")</f>
      </c>
      <c r="P45" s="99">
        <f>SUM(P46:P50)</f>
        <v>0</v>
      </c>
      <c r="Q45" s="102">
        <f>SUM(Q46:Q50)</f>
        <v>0</v>
      </c>
      <c r="R45" s="1"/>
      <c r="S45" s="65">
        <f>IF(OR(D45&lt;P45,D45&lt;E45,D45&lt;Q45),"Er","")</f>
      </c>
      <c r="T45" s="65">
        <f>IF(OR(E45&gt;D45,E45&lt;Q45),"Er","")</f>
      </c>
      <c r="U45" s="65">
        <f>IF(OR(G45&lt;H45),"Er","")</f>
      </c>
      <c r="V45" s="65">
        <f>IF(OR(H45&gt;G45),"Er","")</f>
      </c>
      <c r="W45" s="65">
        <f>IF(OR(I45&lt;J45),"Er","")</f>
      </c>
      <c r="X45" s="65">
        <f>IF(OR(J45&gt;I45),"Er","")</f>
      </c>
      <c r="Y45" s="65">
        <f>IF(OR(K45&lt;L45),"Er","")</f>
      </c>
      <c r="Z45" s="65">
        <f>IF(OR(L45&gt;K45),"Er","")</f>
      </c>
      <c r="AA45" s="65">
        <f>IF(OR(P45&gt;D45,P45&lt;Q45),"Er","")</f>
      </c>
      <c r="AB45" s="65">
        <f>IF(OR(Q45&gt;P45,Q45&gt;E45),"Er","")</f>
      </c>
    </row>
    <row r="46" spans="2:28" ht="15.75">
      <c r="B46" s="164">
        <v>1214</v>
      </c>
      <c r="C46" s="142" t="s">
        <v>65</v>
      </c>
      <c r="D46" s="86">
        <f aca="true" t="shared" si="24" ref="D46:E48">IF(SUM(G46,I46,K46)&lt;&gt;0,SUM(G46,I46,K46),"")</f>
      </c>
      <c r="E46" s="86">
        <f t="shared" si="24"/>
      </c>
      <c r="F46" s="76">
        <v>1</v>
      </c>
      <c r="G46" s="117"/>
      <c r="H46" s="117"/>
      <c r="I46" s="117"/>
      <c r="J46" s="117"/>
      <c r="K46" s="117"/>
      <c r="L46" s="117"/>
      <c r="M46" s="116">
        <v>1</v>
      </c>
      <c r="N46" s="117">
        <f t="shared" si="22"/>
      </c>
      <c r="O46" s="117">
        <f t="shared" si="23"/>
      </c>
      <c r="P46" s="117"/>
      <c r="Q46" s="119"/>
      <c r="R46" s="1"/>
      <c r="S46" s="62">
        <f>IF(OR(SUM(D46)&lt;SUM(E46),SUM(D46)&lt;SUM(P46)),"Er","")</f>
      </c>
      <c r="T46" s="62">
        <f>IF(SUM(E46)&gt;SUM(D46),"Er","")</f>
      </c>
      <c r="U46" s="62">
        <f>IF(G46&gt;G45,"Er","")</f>
      </c>
      <c r="V46" s="62">
        <f>IF(OR(H46&gt;H45,H46&gt;G46),"Er","")</f>
      </c>
      <c r="W46" s="62">
        <f>IF(I46&gt;I45,"Er","")</f>
      </c>
      <c r="X46" s="62">
        <f>IF(OR(J46&gt;I46,J46&gt;J45),"Er","")</f>
      </c>
      <c r="Y46" s="62">
        <f>IF(K46&gt;K45,"Er","")</f>
      </c>
      <c r="Z46" s="62">
        <f>IF(OR(L46&gt;K46,L46&gt;L45),"Er","")</f>
      </c>
      <c r="AA46" s="62">
        <f>IF(OR(P46&gt;D46,P46&gt;P45,P46&lt;Q46),"Er","")</f>
      </c>
      <c r="AB46" s="62">
        <f>IF(OR(Q46&gt;P46,Q46&gt;E46,Q46&gt;Q45),"Er","")</f>
      </c>
    </row>
    <row r="47" spans="2:28" ht="15.75">
      <c r="B47" s="164">
        <v>1215</v>
      </c>
      <c r="C47" s="143" t="s">
        <v>66</v>
      </c>
      <c r="D47" s="96">
        <f t="shared" si="24"/>
      </c>
      <c r="E47" s="96">
        <f t="shared" si="24"/>
      </c>
      <c r="F47" s="77">
        <v>2</v>
      </c>
      <c r="G47" s="117"/>
      <c r="H47" s="117"/>
      <c r="I47" s="117"/>
      <c r="J47" s="117"/>
      <c r="K47" s="117"/>
      <c r="L47" s="117"/>
      <c r="M47" s="98">
        <v>2</v>
      </c>
      <c r="N47" s="117">
        <f t="shared" si="22"/>
      </c>
      <c r="O47" s="117">
        <f t="shared" si="23"/>
      </c>
      <c r="P47" s="117"/>
      <c r="Q47" s="119"/>
      <c r="R47" s="1"/>
      <c r="S47" s="62">
        <f>IF(OR(SUM(D47)&lt;SUM(E47),SUM(D47)&lt;SUM(P47)),"Er","")</f>
      </c>
      <c r="T47" s="62">
        <f>IF(SUM(E47)&gt;SUM(D47),"Er","")</f>
      </c>
      <c r="U47" s="62">
        <f>IF(G47&gt;G45,"Er","")</f>
      </c>
      <c r="V47" s="62">
        <f>IF(OR(H47&gt;H45,H47&gt;G47),"Er","")</f>
      </c>
      <c r="W47" s="62">
        <f>IF(I47&gt;I45,"Er","")</f>
      </c>
      <c r="X47" s="62">
        <f>IF(OR(J47&gt;I47,J47&gt;J45),"Er","")</f>
      </c>
      <c r="Y47" s="62">
        <f>IF(K47&gt;K45,"Er","")</f>
      </c>
      <c r="Z47" s="62">
        <f>IF(OR(L47&gt;K47,L47&gt;L45),"Er","")</f>
      </c>
      <c r="AA47" s="62">
        <f>IF(OR(P47&gt;D47,P47&gt;P45,P47&lt;Q47),"Er","")</f>
      </c>
      <c r="AB47" s="62">
        <f>IF(OR(Q47&gt;P47,Q47&gt;E47,Q47&gt;Q45),"Er","")</f>
      </c>
    </row>
    <row r="48" spans="2:28" ht="17.25" customHeight="1">
      <c r="B48" s="164">
        <v>1216</v>
      </c>
      <c r="C48" s="143" t="s">
        <v>67</v>
      </c>
      <c r="D48" s="96">
        <f t="shared" si="24"/>
      </c>
      <c r="E48" s="96">
        <f t="shared" si="24"/>
      </c>
      <c r="F48" s="78">
        <v>3</v>
      </c>
      <c r="G48" s="117"/>
      <c r="H48" s="117"/>
      <c r="I48" s="117"/>
      <c r="J48" s="117"/>
      <c r="K48" s="117"/>
      <c r="L48" s="117"/>
      <c r="M48" s="120">
        <v>3</v>
      </c>
      <c r="N48" s="117">
        <f t="shared" si="22"/>
      </c>
      <c r="O48" s="117">
        <f t="shared" si="23"/>
      </c>
      <c r="P48" s="117"/>
      <c r="Q48" s="119"/>
      <c r="R48" s="1"/>
      <c r="S48" s="62">
        <f>IF(OR(SUM(D48)&lt;SUM(E48),SUM(D48)&lt;SUM(P48)),"Er","")</f>
      </c>
      <c r="T48" s="62">
        <f>IF(SUM(E48)&gt;SUM(D48),"Er","")</f>
      </c>
      <c r="U48" s="62">
        <f>IF(G48&gt;G45,"Er","")</f>
      </c>
      <c r="V48" s="62">
        <f>IF(OR(H48&gt;H45,H48&gt;G48),"Er","")</f>
      </c>
      <c r="W48" s="62">
        <f>IF(I48&gt;I45,"Er","")</f>
      </c>
      <c r="X48" s="62">
        <f>IF(OR(J48&gt;I48,J48&gt;J45),"Er","")</f>
      </c>
      <c r="Y48" s="62">
        <f>IF(K48&gt;K45,"Er","")</f>
      </c>
      <c r="Z48" s="62">
        <f>IF(OR(L48&gt;K48,L48&gt;L45),"Er","")</f>
      </c>
      <c r="AA48" s="62">
        <f>IF(OR(P48&gt;D48,P48&gt;P45,P48&lt;Q48),"Er","")</f>
      </c>
      <c r="AB48" s="62">
        <f>IF(OR(Q48&gt;P48,Q48&gt;E48,Q48&gt;Q45),"Er","")</f>
      </c>
    </row>
    <row r="49" spans="1:28" ht="18.75">
      <c r="A49" s="14"/>
      <c r="B49" s="164">
        <v>1217</v>
      </c>
      <c r="C49" s="144" t="s">
        <v>68</v>
      </c>
      <c r="D49" s="96">
        <f>SUM(G49,I49,K49)</f>
        <v>0</v>
      </c>
      <c r="E49" s="96">
        <f>SUM(H49,J49,L49)</f>
        <v>0</v>
      </c>
      <c r="F49" s="78">
        <v>4</v>
      </c>
      <c r="G49" s="121"/>
      <c r="H49" s="121"/>
      <c r="I49" s="121"/>
      <c r="J49" s="121"/>
      <c r="K49" s="121"/>
      <c r="L49" s="121"/>
      <c r="M49" s="120">
        <v>4</v>
      </c>
      <c r="N49" s="117">
        <f t="shared" si="22"/>
      </c>
      <c r="O49" s="117">
        <f t="shared" si="23"/>
      </c>
      <c r="P49" s="121"/>
      <c r="Q49" s="122"/>
      <c r="R49" s="1"/>
      <c r="S49" s="62">
        <f>IF(OR(D49&lt;E49,D49&lt;P49),"Er","")</f>
      </c>
      <c r="T49" s="62">
        <f>IF(E49&gt;D49,"Er","")</f>
      </c>
      <c r="U49" s="62">
        <f>IF(G49&gt;G45,"Er","")</f>
      </c>
      <c r="V49" s="62">
        <f>IF(OR(H49&gt;H45,H49&gt;G49),"Er","")</f>
      </c>
      <c r="W49" s="62">
        <f>IF(I49&gt;I45,"Er","")</f>
      </c>
      <c r="X49" s="62">
        <f>IF(OR(J49&gt;I49,J49&gt;J45),"Er","")</f>
      </c>
      <c r="Y49" s="62">
        <f>IF(K49&gt;K45,"Er","")</f>
      </c>
      <c r="Z49" s="62">
        <f>IF(OR(L49&gt;K49,L49&gt;L45),"Er","")</f>
      </c>
      <c r="AA49" s="62">
        <f>IF(OR(P49&gt;D49,P49&gt;P45,P49&lt;Q49),"Er","")</f>
      </c>
      <c r="AB49" s="62">
        <f>IF(OR(Q49&gt;P49,Q49&gt;E49,Q49&gt;Q45),"Er","")</f>
      </c>
    </row>
    <row r="50" spans="1:28" ht="18.75">
      <c r="A50" s="14"/>
      <c r="B50" s="164">
        <v>1218</v>
      </c>
      <c r="C50" s="145" t="s">
        <v>150</v>
      </c>
      <c r="D50" s="96">
        <f>SUM(G50,I50,K50)</f>
        <v>0</v>
      </c>
      <c r="E50" s="96">
        <f>SUM(H50,J50,L50)</f>
        <v>0</v>
      </c>
      <c r="F50" s="78">
        <v>5</v>
      </c>
      <c r="G50" s="125"/>
      <c r="H50" s="125"/>
      <c r="I50" s="125"/>
      <c r="J50" s="125"/>
      <c r="K50" s="125"/>
      <c r="L50" s="125"/>
      <c r="M50" s="120">
        <v>5</v>
      </c>
      <c r="N50" s="117">
        <f t="shared" si="22"/>
      </c>
      <c r="O50" s="117">
        <f t="shared" si="23"/>
      </c>
      <c r="P50" s="125"/>
      <c r="Q50" s="126"/>
      <c r="R50" s="1"/>
      <c r="S50" s="62">
        <f>IF(OR(D50&lt;E50,D50&lt;P50),"Er","")</f>
      </c>
      <c r="T50" s="62">
        <f>IF(E50&gt;D50,"Er","")</f>
      </c>
      <c r="U50" s="62">
        <f>IF(G50&gt;G45,"Er","")</f>
      </c>
      <c r="V50" s="62">
        <f>IF(OR(H50&gt;H45,H50&gt;G50),"Er","")</f>
      </c>
      <c r="W50" s="62">
        <f>IF(I50&gt;I45,"Er","")</f>
      </c>
      <c r="X50" s="62">
        <f>IF(OR(J50&gt;I50,J50&gt;6),"Er","")</f>
      </c>
      <c r="Y50" s="62">
        <f>IF(K50&gt;K45,"Er","")</f>
      </c>
      <c r="Z50" s="62">
        <f>IF(OR(L50&gt;K50,L50&gt;L45),"Er","")</f>
      </c>
      <c r="AA50" s="62">
        <f>IF(OR(P50&gt;D50,P50&gt;P45,P50&lt;Q50),"Er","")</f>
      </c>
      <c r="AB50" s="62">
        <f>IF(OR(Q50&gt;P50,Q50&gt;E50,Q50&gt;Q45),"Er","")</f>
      </c>
    </row>
    <row r="51" spans="2:28" ht="15.75">
      <c r="B51" s="164">
        <v>1219</v>
      </c>
      <c r="C51" s="100" t="s">
        <v>74</v>
      </c>
      <c r="D51" s="99">
        <f>SUM(D52:D56)</f>
        <v>0</v>
      </c>
      <c r="E51" s="99">
        <f>SUM(E52:E56)</f>
        <v>0</v>
      </c>
      <c r="F51" s="101" t="s">
        <v>127</v>
      </c>
      <c r="G51" s="90">
        <f aca="true" t="shared" si="25" ref="G51:L51">SUM(G52:G56)</f>
        <v>0</v>
      </c>
      <c r="H51" s="90">
        <f t="shared" si="25"/>
        <v>0</v>
      </c>
      <c r="I51" s="90">
        <f t="shared" si="25"/>
        <v>0</v>
      </c>
      <c r="J51" s="90">
        <f t="shared" si="25"/>
        <v>0</v>
      </c>
      <c r="K51" s="105">
        <f t="shared" si="25"/>
        <v>0</v>
      </c>
      <c r="L51" s="105">
        <f t="shared" si="25"/>
        <v>0</v>
      </c>
      <c r="M51" s="101" t="s">
        <v>127</v>
      </c>
      <c r="N51" s="104">
        <f t="shared" si="22"/>
      </c>
      <c r="O51" s="104">
        <f t="shared" si="23"/>
      </c>
      <c r="P51" s="90">
        <f>SUM(P52:P56)</f>
        <v>0</v>
      </c>
      <c r="Q51" s="106">
        <f>SUM(Q52:Q56)</f>
        <v>0</v>
      </c>
      <c r="S51" s="65">
        <f>IF(OR(D51&lt;P51,D51&lt;E51,D51&lt;Q51),"Er","")</f>
      </c>
      <c r="T51" s="65">
        <f>IF(OR(E51&gt;D51,E51&lt;Q51),"Er","")</f>
      </c>
      <c r="U51" s="65">
        <f>IF(OR(G51&lt;H51),"Er","")</f>
      </c>
      <c r="V51" s="65">
        <f>IF(OR(H51&gt;G51),"Er","")</f>
      </c>
      <c r="W51" s="65">
        <f>IF(OR(I51&lt;J51),"Er","")</f>
      </c>
      <c r="X51" s="65">
        <f>IF(OR(J51&gt;I51),"Er","")</f>
      </c>
      <c r="Y51" s="65">
        <f>IF(OR(K51&lt;L51),"Er","")</f>
      </c>
      <c r="Z51" s="65">
        <f>IF(OR(L51&gt;K51),"Er","")</f>
      </c>
      <c r="AA51" s="65">
        <f>IF(OR(P51&gt;D51,P51&lt;Q51),"Er","")</f>
      </c>
      <c r="AB51" s="65">
        <f>IF(OR(Q51&gt;P51,Q51&gt;E51),"Er","")</f>
      </c>
    </row>
    <row r="52" spans="2:28" ht="15.75">
      <c r="B52" s="164">
        <v>1220</v>
      </c>
      <c r="C52" s="142" t="s">
        <v>65</v>
      </c>
      <c r="D52" s="86">
        <f aca="true" t="shared" si="26" ref="D52:E56">IF(SUM(G52,I52,K52)&lt;&gt;0,SUM(G52,I52,K52),"")</f>
      </c>
      <c r="E52" s="86">
        <f t="shared" si="26"/>
      </c>
      <c r="F52" s="76">
        <v>1</v>
      </c>
      <c r="G52" s="115"/>
      <c r="H52" s="115"/>
      <c r="I52" s="115"/>
      <c r="J52" s="115"/>
      <c r="K52" s="115"/>
      <c r="L52" s="115"/>
      <c r="M52" s="116">
        <v>1</v>
      </c>
      <c r="N52" s="117">
        <f t="shared" si="22"/>
      </c>
      <c r="O52" s="117">
        <f t="shared" si="23"/>
      </c>
      <c r="P52" s="115"/>
      <c r="Q52" s="118"/>
      <c r="R52" s="1"/>
      <c r="S52" s="62">
        <f>IF(OR(SUM(D52)&lt;SUM(E52),SUM(D52)&lt;SUM(P52)),"Er","")</f>
      </c>
      <c r="T52" s="62">
        <f>IF(SUM(E52)&gt;SUM(D52),"Er","")</f>
      </c>
      <c r="U52" s="62">
        <f>IF(G52&gt;G51,"Er","")</f>
      </c>
      <c r="V52" s="62">
        <f>IF(OR(H52&gt;H51,H52&gt;G52),"Er","")</f>
      </c>
      <c r="W52" s="62">
        <f>IF(I52&gt;I51,"Er","")</f>
      </c>
      <c r="X52" s="62">
        <f>IF(OR(J52&gt;I52,J52&gt;J51),"Er","")</f>
      </c>
      <c r="Y52" s="62">
        <f>IF(K52&gt;K51,"Er","")</f>
      </c>
      <c r="Z52" s="62">
        <f>IF(OR(L52&gt;K52,L52&gt;L51),"Er","")</f>
      </c>
      <c r="AA52" s="62">
        <f>IF(OR(P52&gt;D52,P52&gt;P51,P52&lt;Q52),"Er","")</f>
      </c>
      <c r="AB52" s="62">
        <f>IF(OR(Q52&gt;P52,Q52&gt;E52,Q52&gt;Q51),"Er","")</f>
      </c>
    </row>
    <row r="53" spans="2:28" ht="15.75">
      <c r="B53" s="164">
        <v>1221</v>
      </c>
      <c r="C53" s="143" t="s">
        <v>66</v>
      </c>
      <c r="D53" s="96">
        <f t="shared" si="26"/>
      </c>
      <c r="E53" s="96">
        <f t="shared" si="26"/>
      </c>
      <c r="F53" s="77">
        <v>2</v>
      </c>
      <c r="G53" s="117"/>
      <c r="H53" s="117"/>
      <c r="I53" s="117"/>
      <c r="J53" s="117"/>
      <c r="K53" s="117"/>
      <c r="L53" s="117"/>
      <c r="M53" s="98">
        <v>2</v>
      </c>
      <c r="N53" s="117">
        <f t="shared" si="22"/>
      </c>
      <c r="O53" s="117">
        <f t="shared" si="23"/>
      </c>
      <c r="P53" s="117"/>
      <c r="Q53" s="119"/>
      <c r="R53" s="1"/>
      <c r="S53" s="62">
        <f>IF(OR(SUM(D53)&lt;SUM(E53),SUM(D53)&lt;SUM(P53)),"Er","")</f>
      </c>
      <c r="T53" s="62">
        <f>IF(SUM(E53)&gt;SUM(D53),"Er","")</f>
      </c>
      <c r="U53" s="62">
        <f>IF(G53&gt;G51,"Er","")</f>
      </c>
      <c r="V53" s="62">
        <f>IF(OR(H53&gt;H51,H53&gt;G53),"Er","")</f>
      </c>
      <c r="W53" s="62">
        <f>IF(I53&gt;I51,"Er","")</f>
      </c>
      <c r="X53" s="62">
        <f>IF(OR(J53&gt;I53,J53&gt;J51),"Er","")</f>
      </c>
      <c r="Y53" s="62">
        <f>IF(K53&gt;K51,"Er","")</f>
      </c>
      <c r="Z53" s="62">
        <f>IF(OR(L53&gt;K53,L53&gt;L51),"Er","")</f>
      </c>
      <c r="AA53" s="62">
        <f>IF(OR(P53&gt;D53,P53&gt;P51,P53&lt;Q53),"Er","")</f>
      </c>
      <c r="AB53" s="62">
        <f>IF(OR(Q53&gt;P53,Q53&gt;E53,Q53&gt;Q51),"Er","")</f>
      </c>
    </row>
    <row r="54" spans="2:28" ht="15.75">
      <c r="B54" s="164">
        <v>1222</v>
      </c>
      <c r="C54" s="143" t="s">
        <v>67</v>
      </c>
      <c r="D54" s="96">
        <f t="shared" si="26"/>
      </c>
      <c r="E54" s="96">
        <f t="shared" si="26"/>
      </c>
      <c r="F54" s="78">
        <v>3</v>
      </c>
      <c r="G54" s="117"/>
      <c r="H54" s="117"/>
      <c r="I54" s="117"/>
      <c r="J54" s="117"/>
      <c r="K54" s="117"/>
      <c r="L54" s="117"/>
      <c r="M54" s="120">
        <v>3</v>
      </c>
      <c r="N54" s="117">
        <f t="shared" si="22"/>
      </c>
      <c r="O54" s="117">
        <f t="shared" si="23"/>
      </c>
      <c r="P54" s="117"/>
      <c r="Q54" s="119"/>
      <c r="R54" s="1"/>
      <c r="S54" s="62">
        <f>IF(OR(SUM(D54)&lt;SUM(E54),SUM(D54)&lt;SUM(P54)),"Er","")</f>
      </c>
      <c r="T54" s="62">
        <f>IF(SUM(E54)&gt;SUM(D54),"Er","")</f>
      </c>
      <c r="U54" s="62">
        <f>IF(G54&gt;G51,"Er","")</f>
      </c>
      <c r="V54" s="62">
        <f>IF(OR(H54&gt;H51,H54&gt;G54),"Er","")</f>
      </c>
      <c r="W54" s="62">
        <f>IF(I54&gt;I51,"Er","")</f>
      </c>
      <c r="X54" s="62">
        <f>IF(OR(J54&gt;I54,J54&gt;J51),"Er","")</f>
      </c>
      <c r="Y54" s="62">
        <f>IF(K54&gt;K51,"Er","")</f>
      </c>
      <c r="Z54" s="62">
        <f>IF(OR(L54&gt;K54,L54&gt;L51),"Er","")</f>
      </c>
      <c r="AA54" s="62">
        <f>IF(OR(P54&gt;D54,P54&gt;P51,P54&lt;Q54),"Er","")</f>
      </c>
      <c r="AB54" s="62">
        <f>IF(OR(Q54&gt;P54,Q54&gt;E54,Q54&gt;Q51),"Er","")</f>
      </c>
    </row>
    <row r="55" spans="2:28" ht="15.75">
      <c r="B55" s="164">
        <v>1223</v>
      </c>
      <c r="C55" s="144" t="s">
        <v>68</v>
      </c>
      <c r="D55" s="96">
        <f t="shared" si="26"/>
      </c>
      <c r="E55" s="96">
        <f t="shared" si="26"/>
      </c>
      <c r="F55" s="78">
        <v>4</v>
      </c>
      <c r="G55" s="121"/>
      <c r="H55" s="121"/>
      <c r="I55" s="121"/>
      <c r="J55" s="121"/>
      <c r="K55" s="121"/>
      <c r="L55" s="121"/>
      <c r="M55" s="120">
        <v>4</v>
      </c>
      <c r="N55" s="117">
        <f t="shared" si="22"/>
      </c>
      <c r="O55" s="117">
        <f t="shared" si="23"/>
      </c>
      <c r="P55" s="121"/>
      <c r="Q55" s="122"/>
      <c r="R55" s="1"/>
      <c r="S55" s="62">
        <f>IF(OR(SUM(D55)&lt;SUM(E55),SUM(D55)&lt;SUM(P55)),"Er","")</f>
      </c>
      <c r="T55" s="62">
        <f>IF(SUM(E55)&gt;SUM(D55),"Er","")</f>
      </c>
      <c r="U55" s="62">
        <f>IF(G55&gt;G51,"Er","")</f>
      </c>
      <c r="V55" s="62">
        <f>IF(OR(H55&gt;H51,H55&gt;G55),"Er","")</f>
      </c>
      <c r="W55" s="62">
        <f>IF(I55&gt;I51,"Er","")</f>
      </c>
      <c r="X55" s="62">
        <f>IF(OR(J55&gt;I55,J55&gt;J51),"Er","")</f>
      </c>
      <c r="Y55" s="62">
        <f>IF(K55&gt;K51,"Er","")</f>
      </c>
      <c r="Z55" s="62">
        <f>IF(OR(L55&gt;K55,L55&gt;L51),"Er","")</f>
      </c>
      <c r="AA55" s="62">
        <f>IF(OR(P55&gt;D55,P55&gt;P51,P55&lt;Q55),"Er","")</f>
      </c>
      <c r="AB55" s="62">
        <f>IF(OR(Q55&gt;P55,Q55&gt;E55,Q55&gt;Q51),"Er","")</f>
      </c>
    </row>
    <row r="56" spans="2:28" ht="15.75">
      <c r="B56" s="164">
        <v>1224</v>
      </c>
      <c r="C56" s="148" t="s">
        <v>150</v>
      </c>
      <c r="D56" s="97">
        <f t="shared" si="26"/>
      </c>
      <c r="E56" s="97">
        <f t="shared" si="26"/>
      </c>
      <c r="F56" s="78">
        <v>5</v>
      </c>
      <c r="G56" s="123"/>
      <c r="H56" s="123"/>
      <c r="I56" s="123"/>
      <c r="J56" s="123"/>
      <c r="K56" s="123"/>
      <c r="L56" s="123"/>
      <c r="M56" s="120">
        <v>5</v>
      </c>
      <c r="N56" s="117">
        <f t="shared" si="22"/>
      </c>
      <c r="O56" s="117">
        <f t="shared" si="23"/>
      </c>
      <c r="P56" s="123"/>
      <c r="Q56" s="124"/>
      <c r="R56" s="1"/>
      <c r="S56" s="62">
        <f>IF(OR(SUM(D56)&lt;SUM(E56),SUM(D56)&lt;SUM(P56)),"Er","")</f>
      </c>
      <c r="T56" s="62">
        <f>IF(SUM(E56)&gt;SUM(D56),"Er","")</f>
      </c>
      <c r="U56" s="62">
        <f>IF(G56&gt;G51,"Er","")</f>
      </c>
      <c r="V56" s="62">
        <f>IF(OR(H56&gt;H51,H56&gt;G56),"Er","")</f>
      </c>
      <c r="W56" s="62">
        <f>IF(I56&gt;I51,"Er","")</f>
      </c>
      <c r="X56" s="62">
        <f>IF(OR(J56&gt;I56,J56&gt;J51),"Er","")</f>
      </c>
      <c r="Y56" s="62">
        <f>IF(K56&gt;K51,"Er","")</f>
      </c>
      <c r="Z56" s="62">
        <f>IF(OR(L56&gt;K56,L56&gt;L51),"Er","")</f>
      </c>
      <c r="AA56" s="62">
        <f>IF(OR(P56&gt;D56,P56&gt;P51,P56&lt;Q56),"Er","")</f>
      </c>
      <c r="AB56" s="62">
        <f>IF(OR(Q56&gt;P56,Q56&gt;E56,Q56&gt;Q51),"Er","")</f>
      </c>
    </row>
    <row r="57" ht="14.25" customHeight="1">
      <c r="C57" s="41"/>
    </row>
  </sheetData>
  <sheetProtection password="C129" sheet="1"/>
  <mergeCells count="10">
    <mergeCell ref="C2:C4"/>
    <mergeCell ref="D2:D4"/>
    <mergeCell ref="E2:E4"/>
    <mergeCell ref="G2:L2"/>
    <mergeCell ref="P2:Q2"/>
    <mergeCell ref="G3:H3"/>
    <mergeCell ref="I3:J3"/>
    <mergeCell ref="K3:L3"/>
    <mergeCell ref="P3:P4"/>
    <mergeCell ref="Q3:Q4"/>
  </mergeCells>
  <dataValidations count="8">
    <dataValidation allowBlank="1" showInputMessage="1" showErrorMessage="1" errorTitle="Lçi nhËp d÷ liÖu" error="ChØ nhËp d÷ liÖu kiÓu sè, kh«ng nhËp ch÷." sqref="M45:M50 D33:E37 P51:Q51 P32:Q32 D8:E12 M52:M56 G51:M51 G32:M32 D27:E31 D46:E50 D14:E18 M26:M31 F26:F43 F45:F56 D52:E56 D39:E43 M33:M43 F7:F24 M7:M24 D20:E24"/>
    <dataValidation allowBlank="1" showInputMessage="1" showErrorMessage="1" prompt="Đánh giá, xếp loại chuyên môn, nghiệp vụ theo quy chế của Bộ GD-ĐT" sqref="C38 C19"/>
    <dataValidation allowBlank="1" showInputMessage="1" showErrorMessage="1" prompt="Đánh giá về phẩm chất chính trị, đạo đức, lối sống theo quy chế của Bộ Nội vụ (06/2006/QĐ-BNV)" sqref="C32 C13"/>
    <dataValidation allowBlank="1" showInputMessage="1" errorTitle="Lçi nhËp d÷ liÖu" error="ChØ nhËp d÷ liÖu kiÓu sè, kh«ng nhËp ch÷." sqref="D32:E32 P38:Q38 P13:Q13 D51:E51 P45:Q45 P19:Q19 D13:E13 D19:E19 D26:E26 D38:E38 D45:E45 G13:L13 G19:L19 G26:L26 G38:L38 G45:L45 P26:Q26"/>
    <dataValidation allowBlank="1" showInputMessage="1" showErrorMessage="1" prompt="Phân loại theo quy chế của Bộ Nội vụ (06/2006/QĐ-BNV)" sqref="C26 C7"/>
    <dataValidation allowBlank="1" showInputMessage="1" showErrorMessage="1" prompt="Đánh giá xếp loại theo quy chế 11/1998/QĐ-TCCP-CCVC của Ban tổ chức cán bộ chính phủ." sqref="C51 C45"/>
    <dataValidation allowBlank="1" sqref="G7:L7 N7:Q7 D25:Q25 D44:Q44 D5:Q6 D7:E7"/>
    <dataValidation type="whole" allowBlank="1" showErrorMessage="1" errorTitle="Lỗi nhập dữ liệu" error="Chỉ nhập số tối đa 300" sqref="G33:L37 G27:L31 P52:Q56 P20:Q24 G46:L50 G8:L12 G39:L43 G52:L56 P8:Q12 P27:Q31 P46:Q50 P14:Q18 G14:L18 N26:O43 P33:Q37 N45:O56 P39:Q43 N8:O24 G20:L24">
      <formula1>0</formula1>
      <formula2>300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80"/>
  <headerFooter alignWithMargins="0">
    <oddFooter>&amp;L&amp;"Times New Roman,Regular"&amp;10Phiên bản 4.0.1&amp;C&amp;"Times New Roman,Regular"&amp;10Cuối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1:W96"/>
  <sheetViews>
    <sheetView showGridLines="0" showZeros="0" zoomScale="75" zoomScaleNormal="75" zoomScalePageLayoutView="0" workbookViewId="0" topLeftCell="A1">
      <selection activeCell="H32" sqref="H32"/>
    </sheetView>
  </sheetViews>
  <sheetFormatPr defaultColWidth="8.796875" defaultRowHeight="15"/>
  <cols>
    <col min="1" max="1" width="1.59765625" style="195" customWidth="1"/>
    <col min="2" max="2" width="32.59765625" style="195" customWidth="1"/>
    <col min="3" max="12" width="6.59765625" style="195" customWidth="1"/>
    <col min="13" max="13" width="1.59765625" style="197" customWidth="1"/>
    <col min="14" max="23" width="2.59765625" style="196" customWidth="1"/>
    <col min="24" max="16384" width="9" style="195" customWidth="1"/>
  </cols>
  <sheetData>
    <row r="1" spans="2:3" ht="18" customHeight="1">
      <c r="B1" s="270" t="s">
        <v>184</v>
      </c>
      <c r="C1" s="269"/>
    </row>
    <row r="2" ht="4.5" customHeight="1" thickBot="1"/>
    <row r="3" spans="2:12" ht="15.75" customHeight="1">
      <c r="B3" s="394" t="s">
        <v>185</v>
      </c>
      <c r="C3" s="397" t="s">
        <v>27</v>
      </c>
      <c r="D3" s="397" t="s">
        <v>87</v>
      </c>
      <c r="E3" s="399" t="s">
        <v>62</v>
      </c>
      <c r="F3" s="400"/>
      <c r="G3" s="400"/>
      <c r="H3" s="400"/>
      <c r="I3" s="400"/>
      <c r="J3" s="401"/>
      <c r="K3" s="402" t="s">
        <v>28</v>
      </c>
      <c r="L3" s="403"/>
    </row>
    <row r="4" spans="2:12" ht="15.75" customHeight="1">
      <c r="B4" s="395"/>
      <c r="C4" s="398"/>
      <c r="D4" s="398"/>
      <c r="E4" s="380" t="s">
        <v>63</v>
      </c>
      <c r="F4" s="380"/>
      <c r="G4" s="380" t="s">
        <v>64</v>
      </c>
      <c r="H4" s="380"/>
      <c r="I4" s="380" t="s">
        <v>83</v>
      </c>
      <c r="J4" s="380"/>
      <c r="K4" s="381" t="s">
        <v>30</v>
      </c>
      <c r="L4" s="383" t="s">
        <v>88</v>
      </c>
    </row>
    <row r="5" spans="2:12" ht="25.5" customHeight="1">
      <c r="B5" s="396"/>
      <c r="C5" s="382"/>
      <c r="D5" s="382"/>
      <c r="E5" s="268" t="s">
        <v>27</v>
      </c>
      <c r="F5" s="268" t="s">
        <v>29</v>
      </c>
      <c r="G5" s="268" t="s">
        <v>27</v>
      </c>
      <c r="H5" s="268" t="s">
        <v>29</v>
      </c>
      <c r="I5" s="268" t="s">
        <v>27</v>
      </c>
      <c r="J5" s="268" t="s">
        <v>29</v>
      </c>
      <c r="K5" s="382"/>
      <c r="L5" s="384"/>
    </row>
    <row r="6" spans="2:23" ht="15.75">
      <c r="B6" s="267" t="s">
        <v>84</v>
      </c>
      <c r="C6" s="265">
        <f aca="true" t="shared" si="0" ref="C6:L6">SUM(C11,C63,C87)</f>
        <v>0</v>
      </c>
      <c r="D6" s="265">
        <f t="shared" si="0"/>
        <v>0</v>
      </c>
      <c r="E6" s="265">
        <f t="shared" si="0"/>
        <v>0</v>
      </c>
      <c r="F6" s="265">
        <f t="shared" si="0"/>
        <v>0</v>
      </c>
      <c r="G6" s="265">
        <f t="shared" si="0"/>
        <v>0</v>
      </c>
      <c r="H6" s="265">
        <f t="shared" si="0"/>
        <v>0</v>
      </c>
      <c r="I6" s="266">
        <f t="shared" si="0"/>
        <v>0</v>
      </c>
      <c r="J6" s="266">
        <f t="shared" si="0"/>
        <v>0</v>
      </c>
      <c r="K6" s="265">
        <f t="shared" si="0"/>
        <v>0</v>
      </c>
      <c r="L6" s="264">
        <f t="shared" si="0"/>
        <v>0</v>
      </c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spans="2:23" ht="15.75">
      <c r="B7" s="245" t="s">
        <v>186</v>
      </c>
      <c r="C7" s="218">
        <f>SUM(C8:C10)</f>
        <v>0</v>
      </c>
      <c r="D7" s="218">
        <f>SUM(D8:D10)</f>
        <v>0</v>
      </c>
      <c r="E7" s="261">
        <f aca="true" t="shared" si="1" ref="E7:J7">SUM(E8:E10)</f>
        <v>0</v>
      </c>
      <c r="F7" s="261">
        <f t="shared" si="1"/>
        <v>0</v>
      </c>
      <c r="G7" s="261">
        <f t="shared" si="1"/>
        <v>0</v>
      </c>
      <c r="H7" s="261">
        <f t="shared" si="1"/>
        <v>0</v>
      </c>
      <c r="I7" s="261">
        <f t="shared" si="1"/>
        <v>0</v>
      </c>
      <c r="J7" s="262">
        <f t="shared" si="1"/>
        <v>0</v>
      </c>
      <c r="K7" s="261">
        <f>SUM(K8:K10)</f>
        <v>0</v>
      </c>
      <c r="L7" s="260">
        <f>SUM(L8:L10)</f>
        <v>0</v>
      </c>
      <c r="N7" s="199">
        <f>IF(OR(C7&lt;K7,C7&lt;D7,C7&gt;C6,C7&lt;K7,C7&lt;L7),"Er","")</f>
      </c>
      <c r="O7" s="199">
        <f>IF(OR(D7&gt;C7,D7&lt;L7,D7&gt;D6),"Er","")</f>
      </c>
      <c r="P7" s="199">
        <f aca="true" t="shared" si="2" ref="P7:U7">IF(E7&gt;E6,"Er","")</f>
      </c>
      <c r="Q7" s="199">
        <f t="shared" si="2"/>
      </c>
      <c r="R7" s="199">
        <f t="shared" si="2"/>
      </c>
      <c r="S7" s="199">
        <f t="shared" si="2"/>
      </c>
      <c r="T7" s="199">
        <f t="shared" si="2"/>
      </c>
      <c r="U7" s="199">
        <f t="shared" si="2"/>
      </c>
      <c r="V7" s="199">
        <f>IF(OR(K7&gt;C7,K7&lt;L7,K7&gt;K6),"Er","")</f>
      </c>
      <c r="W7" s="199">
        <f>IF(OR(L7&gt;K7,L7&gt;D7,L7&gt;L6),"Er","")</f>
      </c>
    </row>
    <row r="8" spans="2:23" ht="15.75">
      <c r="B8" s="259" t="s">
        <v>187</v>
      </c>
      <c r="C8" s="235">
        <f aca="true" t="shared" si="3" ref="C8:D10">SUM(E8,G8,I8)</f>
        <v>0</v>
      </c>
      <c r="D8" s="235">
        <f t="shared" si="3"/>
        <v>0</v>
      </c>
      <c r="E8" s="211"/>
      <c r="F8" s="211"/>
      <c r="G8" s="211"/>
      <c r="H8" s="211"/>
      <c r="I8" s="212"/>
      <c r="J8" s="212"/>
      <c r="K8" s="211"/>
      <c r="L8" s="210"/>
      <c r="N8" s="199">
        <f>IF(OR(C8&lt;D8,C8&lt;K8,C8&lt;L8,C8&gt;C13+C38),"Er","")</f>
      </c>
      <c r="O8" s="199">
        <f>IF(OR(D8&gt;C8,D8&lt;L8,D8&gt;D13+D38),"Er","")</f>
      </c>
      <c r="P8" s="199">
        <f>IF(OR(E8&gt;E13+E38,E8&gt;E6),"Er","")</f>
      </c>
      <c r="Q8" s="199">
        <f>IF(OR(F8&gt;E8,F8&gt;F6,F8&gt;F13+F38),"Er","")</f>
      </c>
      <c r="R8" s="199">
        <f>IF(OR(G8&gt;G6,G8&gt;G13+G38),"Er","")</f>
      </c>
      <c r="S8" s="199">
        <f>IF(OR(H8&gt;G8,H8&gt;H6,H8&gt;H13+H38),"Er","")</f>
      </c>
      <c r="T8" s="199">
        <f>IF(OR(I8&gt;I6,I8&gt;I13+I38),"Er","")</f>
      </c>
      <c r="U8" s="199">
        <f>IF(OR(J8&gt;I8,J8&gt;J6,J8&gt;J13+J38),"Er","")</f>
      </c>
      <c r="V8" s="199">
        <f>IF(OR(K8&gt;C8,K8&lt;L8,K8&gt;K6,K8&gt;K13+K38),"Er","")</f>
      </c>
      <c r="W8" s="199">
        <f>IF(OR(L8&gt;K8,L8&gt;L6,L8&gt;D8,L8&gt;L13+L38),"Er","")</f>
      </c>
    </row>
    <row r="9" spans="2:23" ht="15.75">
      <c r="B9" s="258" t="s">
        <v>188</v>
      </c>
      <c r="C9" s="213">
        <f t="shared" si="3"/>
        <v>0</v>
      </c>
      <c r="D9" s="213">
        <f t="shared" si="3"/>
        <v>0</v>
      </c>
      <c r="E9" s="211"/>
      <c r="F9" s="211"/>
      <c r="G9" s="211"/>
      <c r="H9" s="211"/>
      <c r="I9" s="212"/>
      <c r="J9" s="212"/>
      <c r="K9" s="211"/>
      <c r="L9" s="210"/>
      <c r="N9" s="199">
        <f>IF(OR(C9&lt;D9,C9&lt;K9,C9&lt;L9),"Er","")</f>
      </c>
      <c r="O9" s="199">
        <f>IF(OR(D9&gt;C9,D9&lt;L9),"Er","")</f>
      </c>
      <c r="P9" s="199">
        <f>IF(E9&gt;E6,"Er","")</f>
      </c>
      <c r="Q9" s="199">
        <f>IF(OR(F9&gt;E9,F9&gt;F6),"Er","")</f>
      </c>
      <c r="R9" s="199">
        <f>IF(G9&gt;G6,"Er","")</f>
      </c>
      <c r="S9" s="199">
        <f>IF(OR(H9&gt;G9,H9&gt;H6),"Er","")</f>
      </c>
      <c r="T9" s="199">
        <f>IF(I9&gt;I6,"Er","")</f>
      </c>
      <c r="U9" s="199">
        <f>IF(OR(J9&gt;I9,J9&gt;J6),"Er","")</f>
      </c>
      <c r="V9" s="199">
        <f>IF(OR(K9&gt;C9,K9&lt;L9,K9&gt;K6),"Er","")</f>
      </c>
      <c r="W9" s="199">
        <f>IF(OR(L9&gt;K9,L9&gt;L6,L9&gt;D9),"Er","")</f>
      </c>
    </row>
    <row r="10" spans="2:23" ht="15.75">
      <c r="B10" s="257" t="s">
        <v>189</v>
      </c>
      <c r="C10" s="233">
        <f t="shared" si="3"/>
        <v>0</v>
      </c>
      <c r="D10" s="233">
        <f t="shared" si="3"/>
        <v>0</v>
      </c>
      <c r="E10" s="224"/>
      <c r="F10" s="224"/>
      <c r="G10" s="224"/>
      <c r="H10" s="224"/>
      <c r="I10" s="256"/>
      <c r="J10" s="256"/>
      <c r="K10" s="224"/>
      <c r="L10" s="223"/>
      <c r="N10" s="199">
        <f>IF(OR(C10&lt;D10,C10&lt;K10,C10&lt;L10),"Er","")</f>
      </c>
      <c r="O10" s="199">
        <f>IF(OR(D10&gt;C10,D10&lt;L10),"Er","")</f>
      </c>
      <c r="P10" s="199">
        <f>IF(E10&gt;E6,"Er","")</f>
      </c>
      <c r="Q10" s="199">
        <f>IF(OR(F10&gt;E10,F10&gt;F6),"Er","")</f>
      </c>
      <c r="R10" s="199">
        <f>IF(G10&gt;G6,"Er","")</f>
      </c>
      <c r="S10" s="199">
        <f>IF(OR(H10&gt;G10,H10&gt;H6),"Er","")</f>
      </c>
      <c r="T10" s="199">
        <f>IF(I10&gt;I6,"Er","")</f>
      </c>
      <c r="U10" s="199">
        <f>IF(OR(J10&gt;I10,J10&gt;J6),"Er","")</f>
      </c>
      <c r="V10" s="199">
        <f>IF(OR(K10&gt;C10,K10&lt;L10,K10&gt;K6),"Er","")</f>
      </c>
      <c r="W10" s="199">
        <f>IF(OR(L10&gt;K10,L10&gt;L6,L10&gt;D10),"Er","")</f>
      </c>
    </row>
    <row r="11" spans="2:23" ht="15.75">
      <c r="B11" s="255" t="s">
        <v>190</v>
      </c>
      <c r="C11" s="254">
        <f aca="true" t="shared" si="4" ref="C11:L11">SUM(C13,C38)</f>
        <v>0</v>
      </c>
      <c r="D11" s="253">
        <f t="shared" si="4"/>
        <v>0</v>
      </c>
      <c r="E11" s="253">
        <f t="shared" si="4"/>
        <v>0</v>
      </c>
      <c r="F11" s="253">
        <f t="shared" si="4"/>
        <v>0</v>
      </c>
      <c r="G11" s="253">
        <f t="shared" si="4"/>
        <v>0</v>
      </c>
      <c r="H11" s="253">
        <f t="shared" si="4"/>
        <v>0</v>
      </c>
      <c r="I11" s="253">
        <f t="shared" si="4"/>
        <v>0</v>
      </c>
      <c r="J11" s="253">
        <f t="shared" si="4"/>
        <v>0</v>
      </c>
      <c r="K11" s="253">
        <f t="shared" si="4"/>
        <v>0</v>
      </c>
      <c r="L11" s="252">
        <f t="shared" si="4"/>
        <v>0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</row>
    <row r="12" spans="2:12" ht="15.75">
      <c r="B12" s="385" t="s">
        <v>191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7"/>
    </row>
    <row r="13" spans="2:23" ht="15.75">
      <c r="B13" s="231" t="s">
        <v>192</v>
      </c>
      <c r="C13" s="218">
        <f>SUM(C14:C16)</f>
        <v>0</v>
      </c>
      <c r="D13" s="218">
        <f>SUM(D14:D16)</f>
        <v>0</v>
      </c>
      <c r="E13" s="218">
        <f aca="true" t="shared" si="5" ref="E13:J13">SUM(E14:E16)</f>
        <v>0</v>
      </c>
      <c r="F13" s="218">
        <f t="shared" si="5"/>
        <v>0</v>
      </c>
      <c r="G13" s="218">
        <f t="shared" si="5"/>
        <v>0</v>
      </c>
      <c r="H13" s="218">
        <f t="shared" si="5"/>
        <v>0</v>
      </c>
      <c r="I13" s="218">
        <f t="shared" si="5"/>
        <v>0</v>
      </c>
      <c r="J13" s="219">
        <f t="shared" si="5"/>
        <v>0</v>
      </c>
      <c r="K13" s="218">
        <f>SUM(K14:K16)</f>
        <v>0</v>
      </c>
      <c r="L13" s="217">
        <f>SUM(L14:L16)</f>
        <v>0</v>
      </c>
      <c r="N13" s="199">
        <f>IF(OR(C13&lt;D13,C13+C38&lt;C8,C13&lt;K13,C13&lt;L13),"Er","")</f>
      </c>
      <c r="O13" s="199">
        <f>IF(OR(D13&gt;C13,D13&lt;L13,D13+D38&lt;D8),"Er","")</f>
      </c>
      <c r="P13" s="199">
        <f>IF(OR(E13+E38&lt;E8,E13&lt;F13),"Er","")</f>
      </c>
      <c r="Q13" s="199">
        <f>IF(OR(F13&gt;E13,F13+F38&lt;F8),"Er","")</f>
      </c>
      <c r="R13" s="199">
        <f>IF(G13+G38&lt;G8,"Er","")</f>
      </c>
      <c r="S13" s="199">
        <f>IF(OR(H13&gt;G13,H13+H38&lt;H8),"Er","")</f>
      </c>
      <c r="T13" s="199">
        <f>IF(I13+I38&lt;I8,"Er","")</f>
      </c>
      <c r="U13" s="199">
        <f>IF(OR(J13&gt;I13,J13+J38&lt;J8),"Er","")</f>
      </c>
      <c r="V13" s="199">
        <f>IF(OR(K13+K38&lt;K8,K13&lt;L13,K13&gt;C13),"Er","")</f>
      </c>
      <c r="W13" s="199">
        <f>IF(OR(L13&gt;K13,L13&gt;D13,L13+L38&lt;L8),"Er","")</f>
      </c>
    </row>
    <row r="14" spans="2:23" ht="15.75">
      <c r="B14" s="229" t="s">
        <v>193</v>
      </c>
      <c r="C14" s="235">
        <f aca="true" t="shared" si="6" ref="C14:D17">SUM(E14,G14,I14)</f>
        <v>0</v>
      </c>
      <c r="D14" s="235">
        <f t="shared" si="6"/>
        <v>0</v>
      </c>
      <c r="E14" s="211"/>
      <c r="F14" s="211"/>
      <c r="G14" s="211"/>
      <c r="H14" s="211"/>
      <c r="I14" s="212"/>
      <c r="J14" s="212"/>
      <c r="K14" s="211"/>
      <c r="L14" s="210"/>
      <c r="N14" s="199">
        <f>IF(OR(C14&lt;D14,C14&lt;K14,C14&lt;L14),"Er","")</f>
      </c>
      <c r="O14" s="199">
        <f>IF(OR(D14&gt;C14,D14&lt;L14),"Er","")</f>
      </c>
      <c r="P14" s="199"/>
      <c r="Q14" s="199">
        <f>IF(F14&gt;E14,"Er","")</f>
      </c>
      <c r="R14" s="199"/>
      <c r="S14" s="199">
        <f>IF(H14&gt;G14,"Er","")</f>
      </c>
      <c r="T14" s="199"/>
      <c r="U14" s="199">
        <f>IF(J14&gt;I14,"Er","")</f>
      </c>
      <c r="V14" s="199">
        <f>IF(OR(K14&lt;L14,K14&gt;C14),"Er","")</f>
      </c>
      <c r="W14" s="199">
        <f>IF(OR(L14&gt;D14,L14&gt;K14),"Er","")</f>
      </c>
    </row>
    <row r="15" spans="2:23" ht="15.75">
      <c r="B15" s="236" t="s">
        <v>194</v>
      </c>
      <c r="C15" s="213">
        <f t="shared" si="6"/>
        <v>0</v>
      </c>
      <c r="D15" s="213">
        <f t="shared" si="6"/>
        <v>0</v>
      </c>
      <c r="E15" s="211"/>
      <c r="F15" s="211"/>
      <c r="G15" s="211"/>
      <c r="H15" s="211"/>
      <c r="I15" s="212"/>
      <c r="J15" s="212"/>
      <c r="K15" s="211"/>
      <c r="L15" s="210"/>
      <c r="N15" s="199">
        <f>IF(OR(C15&lt;D15,C15&lt;K15,C15&lt;L15),"Er","")</f>
      </c>
      <c r="O15" s="199">
        <f>IF(OR(D15&gt;C15,D15&lt;L15),"Er","")</f>
      </c>
      <c r="P15" s="199"/>
      <c r="Q15" s="199">
        <f>IF(F15&gt;E15,"Er","")</f>
      </c>
      <c r="R15" s="199"/>
      <c r="S15" s="199">
        <f>IF(H15&gt;G15,"Er","")</f>
      </c>
      <c r="T15" s="199"/>
      <c r="U15" s="199">
        <f>IF(J15&gt;I15,"Er","")</f>
      </c>
      <c r="V15" s="199">
        <f>IF(OR(K15&lt;L15,K15&gt;C15),"Er","")</f>
      </c>
      <c r="W15" s="199">
        <f>IF(OR(L15&gt;D15,L15&gt;K15),"Er","")</f>
      </c>
    </row>
    <row r="16" spans="2:23" ht="15.75">
      <c r="B16" s="250" t="s">
        <v>195</v>
      </c>
      <c r="C16" s="208">
        <f t="shared" si="6"/>
        <v>0</v>
      </c>
      <c r="D16" s="208">
        <f t="shared" si="6"/>
        <v>0</v>
      </c>
      <c r="E16" s="206"/>
      <c r="F16" s="206"/>
      <c r="G16" s="206"/>
      <c r="H16" s="206"/>
      <c r="I16" s="207"/>
      <c r="J16" s="207"/>
      <c r="K16" s="206"/>
      <c r="L16" s="205"/>
      <c r="N16" s="199">
        <f>IF(OR(C16&lt;D16,C16&lt;K16,C16&lt;L16),"Er","")</f>
      </c>
      <c r="O16" s="199">
        <f>IF(OR(D16&gt;C16,D16&lt;L16),"Er","")</f>
      </c>
      <c r="P16" s="199"/>
      <c r="Q16" s="199">
        <f>IF(F16&gt;E16,"Er","")</f>
      </c>
      <c r="R16" s="199"/>
      <c r="S16" s="199">
        <f>IF(H16&gt;G16,"Er","")</f>
      </c>
      <c r="T16" s="199"/>
      <c r="U16" s="199">
        <f>IF(J16&gt;I16,"Er","")</f>
      </c>
      <c r="V16" s="199">
        <f>IF(OR(K16&lt;L16,K16&gt;C16),"Er","")</f>
      </c>
      <c r="W16" s="199">
        <f>IF(OR(L16&gt;D16,L16&gt;K16),"Er","")</f>
      </c>
    </row>
    <row r="17" spans="2:23" ht="18" customHeight="1">
      <c r="B17" s="249" t="s">
        <v>196</v>
      </c>
      <c r="C17" s="235">
        <f t="shared" si="6"/>
        <v>0</v>
      </c>
      <c r="D17" s="235">
        <f t="shared" si="6"/>
        <v>0</v>
      </c>
      <c r="E17" s="247"/>
      <c r="F17" s="247"/>
      <c r="G17" s="247"/>
      <c r="H17" s="247"/>
      <c r="I17" s="248"/>
      <c r="J17" s="248"/>
      <c r="K17" s="247"/>
      <c r="L17" s="246"/>
      <c r="N17" s="199">
        <f>IF(OR(C17&lt;D17,C17&gt;C13,C17&lt;K17,C17&lt;L17),"Er","")</f>
      </c>
      <c r="O17" s="199">
        <f>IF(OR(D17&gt;C17,D17&gt;D13,D17&lt;L17),"Er","")</f>
      </c>
      <c r="P17" s="199">
        <f>IF(E17&gt;E13,"Er","")</f>
      </c>
      <c r="Q17" s="199">
        <f>IF(OR(F17&gt;F13,F17&gt;E17),"Er","")</f>
      </c>
      <c r="R17" s="199">
        <f>IF(G17&gt;G13,"Er","")</f>
      </c>
      <c r="S17" s="199">
        <f>IF(OR(H17&gt;H13,H17&gt;G17),"Er","")</f>
      </c>
      <c r="T17" s="199">
        <f>IF(I17&gt;I13,"Er","")</f>
      </c>
      <c r="U17" s="199">
        <f>IF(OR(J17&gt;J13,J17&gt;I17),"Er","")</f>
      </c>
      <c r="V17" s="199">
        <f>IF(OR(K17&lt;L17,K17&gt;C17,K17&gt;K13),"Er","")</f>
      </c>
      <c r="W17" s="199">
        <f>IF(OR(L17&gt;D17,L17&gt;K17,L17&gt;L13),"Er","")</f>
      </c>
    </row>
    <row r="18" spans="2:23" ht="15.75">
      <c r="B18" s="245" t="s">
        <v>197</v>
      </c>
      <c r="C18" s="244">
        <f>SUM(C19:C27)</f>
        <v>0</v>
      </c>
      <c r="D18" s="244">
        <f>SUM(D19:D27)</f>
        <v>0</v>
      </c>
      <c r="E18" s="230">
        <f aca="true" t="shared" si="7" ref="E18:J18">E13</f>
        <v>0</v>
      </c>
      <c r="F18" s="230">
        <f t="shared" si="7"/>
        <v>0</v>
      </c>
      <c r="G18" s="230">
        <f t="shared" si="7"/>
        <v>0</v>
      </c>
      <c r="H18" s="230">
        <f t="shared" si="7"/>
        <v>0</v>
      </c>
      <c r="I18" s="230">
        <f t="shared" si="7"/>
        <v>0</v>
      </c>
      <c r="J18" s="230">
        <f t="shared" si="7"/>
        <v>0</v>
      </c>
      <c r="K18" s="230">
        <f>K13</f>
        <v>0</v>
      </c>
      <c r="L18" s="230">
        <f>L13</f>
        <v>0</v>
      </c>
      <c r="N18" s="222">
        <f>IF(OR(C18&lt;D18,C18&lt;K18,C18&lt;&gt;C13),"Er","")</f>
      </c>
      <c r="O18" s="222">
        <f>IF(OR(D18&gt;C18,D18&lt;L18,D18&lt;&gt;D13),"Er","")</f>
      </c>
      <c r="P18" s="222">
        <f aca="true" t="shared" si="8" ref="P18:U18">IF(AND(E18&lt;&gt;SUM(E19:E27),E18&lt;&gt;""),"Er","")</f>
      </c>
      <c r="Q18" s="222">
        <f t="shared" si="8"/>
      </c>
      <c r="R18" s="222">
        <f t="shared" si="8"/>
      </c>
      <c r="S18" s="222">
        <f t="shared" si="8"/>
      </c>
      <c r="T18" s="222">
        <f t="shared" si="8"/>
      </c>
      <c r="U18" s="222">
        <f t="shared" si="8"/>
      </c>
      <c r="V18" s="222">
        <f>IF(OR(K18&lt;L18,K18&gt;C18,AND(K18&lt;&gt;SUM(K19:K27),K18&lt;&gt;"")),"Er","")</f>
      </c>
      <c r="W18" s="222">
        <f>IF(OR(L18&gt;K18,L18&gt;D18,AND(L18&lt;&gt;SUM(L19:L27),L18&lt;&gt;"")),"Er","")</f>
      </c>
    </row>
    <row r="19" spans="2:23" ht="15.75">
      <c r="B19" s="229" t="s">
        <v>198</v>
      </c>
      <c r="C19" s="228">
        <f aca="true" t="shared" si="9" ref="C19:C27">SUM(E19,G19,I19)</f>
        <v>0</v>
      </c>
      <c r="D19" s="228">
        <f aca="true" t="shared" si="10" ref="D19:D27">SUM(F19,H19,J19)</f>
        <v>0</v>
      </c>
      <c r="E19" s="211"/>
      <c r="F19" s="211"/>
      <c r="G19" s="211"/>
      <c r="H19" s="211"/>
      <c r="I19" s="211"/>
      <c r="J19" s="211"/>
      <c r="K19" s="211"/>
      <c r="L19" s="210"/>
      <c r="N19" s="222">
        <f aca="true" t="shared" si="11" ref="N19:N27">IF(OR(C19&lt;D19,C19&lt;K19),"Er","")</f>
      </c>
      <c r="O19" s="222">
        <f aca="true" t="shared" si="12" ref="O19:O27">IF(D19&gt;C19,"Er","")</f>
      </c>
      <c r="P19" s="222">
        <f>IF(E19&gt;E18,"Er","")</f>
      </c>
      <c r="Q19" s="222">
        <f>IF(OR(F19&gt;F18,F19&gt;E19),"Er","")</f>
      </c>
      <c r="R19" s="222">
        <f>IF(G19&gt;G18,"Er","")</f>
      </c>
      <c r="S19" s="222">
        <f>IF(OR(H19&gt;G19,H19&gt;H18),"Er","")</f>
      </c>
      <c r="T19" s="222">
        <f>IF(I19&gt;I18,"Er","")</f>
      </c>
      <c r="U19" s="222">
        <f>IF(OR(J19&gt;I19,J19&gt;J18),"Er","")</f>
      </c>
      <c r="V19" s="222">
        <f>IF(OR(K19&gt;C19,K19&gt;K18,K19&lt;L19),"Er","")</f>
      </c>
      <c r="W19" s="222">
        <f>IF(OR(L19&gt;K19,L19&gt;D19,L19&gt;L18),"Er","")</f>
      </c>
    </row>
    <row r="20" spans="2:23" ht="15.75">
      <c r="B20" s="209" t="s">
        <v>199</v>
      </c>
      <c r="C20" s="227">
        <f t="shared" si="9"/>
        <v>0</v>
      </c>
      <c r="D20" s="227">
        <f t="shared" si="10"/>
        <v>0</v>
      </c>
      <c r="E20" s="211"/>
      <c r="F20" s="211"/>
      <c r="G20" s="211"/>
      <c r="H20" s="211"/>
      <c r="I20" s="211"/>
      <c r="J20" s="211"/>
      <c r="K20" s="211"/>
      <c r="L20" s="210"/>
      <c r="N20" s="222">
        <f t="shared" si="11"/>
      </c>
      <c r="O20" s="222">
        <f t="shared" si="12"/>
      </c>
      <c r="P20" s="222">
        <f>IF(E20&gt;E18,"Er","")</f>
      </c>
      <c r="Q20" s="222">
        <f>IF(OR(F20&gt;F18,F20&gt;E20),"Er","")</f>
      </c>
      <c r="R20" s="222">
        <f>IF(G20&gt;G18,"Er","")</f>
      </c>
      <c r="S20" s="222">
        <f>IF(OR(H20&gt;G20,H20&gt;H18),"Er","")</f>
      </c>
      <c r="T20" s="222">
        <f>IF(I20&gt;I18,"Er","")</f>
      </c>
      <c r="U20" s="222">
        <f>IF(OR(J20&gt;I20,J20&gt;J18),"Er","")</f>
      </c>
      <c r="V20" s="222">
        <f>IF(OR(K20&gt;C20,K20&gt;K18,K20&lt;L20),"Er","")</f>
      </c>
      <c r="W20" s="222">
        <f>IF(OR(L20&gt;K20,L20&gt;D20,L20&gt;L18),"Er","")</f>
      </c>
    </row>
    <row r="21" spans="2:23" ht="15.75">
      <c r="B21" s="209" t="s">
        <v>200</v>
      </c>
      <c r="C21" s="227">
        <f t="shared" si="9"/>
        <v>0</v>
      </c>
      <c r="D21" s="227">
        <f t="shared" si="10"/>
        <v>0</v>
      </c>
      <c r="E21" s="211"/>
      <c r="F21" s="211"/>
      <c r="G21" s="211"/>
      <c r="H21" s="211"/>
      <c r="I21" s="211"/>
      <c r="J21" s="211"/>
      <c r="K21" s="211"/>
      <c r="L21" s="210"/>
      <c r="N21" s="222">
        <f t="shared" si="11"/>
      </c>
      <c r="O21" s="222">
        <f t="shared" si="12"/>
      </c>
      <c r="P21" s="222">
        <f>IF(E21&gt;E18,"Er","")</f>
      </c>
      <c r="Q21" s="222">
        <f>IF(OR(F21&gt;F18,F21&gt;E21),"Er","")</f>
      </c>
      <c r="R21" s="222">
        <f>IF(G21&gt;G18,"Er","")</f>
      </c>
      <c r="S21" s="222">
        <f>IF(OR(H21&gt;G21,H21&gt;H18),"Er","")</f>
      </c>
      <c r="T21" s="222">
        <f>IF(I21&gt;I18,"Er","")</f>
      </c>
      <c r="U21" s="222">
        <f>IF(OR(J21&gt;I21,J21&gt;J18),"Er","")</f>
      </c>
      <c r="V21" s="222">
        <f>IF(OR(K21&gt;C21,K21&gt;K18,K21&lt;L21),"Er","")</f>
      </c>
      <c r="W21" s="222">
        <f>IF(OR(L21&gt;K21,L21&gt;D21,L21&gt;L18),"Er","")</f>
      </c>
    </row>
    <row r="22" spans="2:23" ht="15.75">
      <c r="B22" s="209" t="s">
        <v>201</v>
      </c>
      <c r="C22" s="227">
        <f t="shared" si="9"/>
        <v>0</v>
      </c>
      <c r="D22" s="227">
        <f t="shared" si="10"/>
        <v>0</v>
      </c>
      <c r="E22" s="211"/>
      <c r="F22" s="211"/>
      <c r="G22" s="211"/>
      <c r="H22" s="211"/>
      <c r="I22" s="211"/>
      <c r="J22" s="211"/>
      <c r="K22" s="211"/>
      <c r="L22" s="210"/>
      <c r="N22" s="222">
        <f t="shared" si="11"/>
      </c>
      <c r="O22" s="222">
        <f t="shared" si="12"/>
      </c>
      <c r="P22" s="222">
        <f>IF(E22&gt;E18,"Er","")</f>
      </c>
      <c r="Q22" s="222">
        <f>IF(OR(F22&gt;F18,F22&gt;E22),"Er","")</f>
      </c>
      <c r="R22" s="222">
        <f>IF(G22&gt;G18,"Er","")</f>
      </c>
      <c r="S22" s="222">
        <f>IF(OR(H22&gt;G22,H22&gt;H18),"Er","")</f>
      </c>
      <c r="T22" s="222">
        <f>IF(I22&gt;I18,"Er","")</f>
      </c>
      <c r="U22" s="222">
        <f>IF(OR(J22&gt;I22,J22&gt;J18),"Er","")</f>
      </c>
      <c r="V22" s="222">
        <f>IF(OR(K22&gt;C22,K22&gt;K18,K22&lt;L22),"Er","")</f>
      </c>
      <c r="W22" s="222">
        <f>IF(OR(L22&gt;K22,L22&gt;D22,L22&gt;L18),"Er","")</f>
      </c>
    </row>
    <row r="23" spans="2:23" ht="15.75">
      <c r="B23" s="209" t="s">
        <v>202</v>
      </c>
      <c r="C23" s="227">
        <f t="shared" si="9"/>
        <v>0</v>
      </c>
      <c r="D23" s="227">
        <f t="shared" si="10"/>
        <v>0</v>
      </c>
      <c r="E23" s="211"/>
      <c r="F23" s="211"/>
      <c r="G23" s="211"/>
      <c r="H23" s="211"/>
      <c r="I23" s="211"/>
      <c r="J23" s="211"/>
      <c r="K23" s="211"/>
      <c r="L23" s="210"/>
      <c r="N23" s="222">
        <f t="shared" si="11"/>
      </c>
      <c r="O23" s="222">
        <f t="shared" si="12"/>
      </c>
      <c r="P23" s="222">
        <f>IF(E23&gt;E18,"Er","")</f>
      </c>
      <c r="Q23" s="222">
        <f>IF(OR(F23&gt;F18,F23&gt;E23),"Er","")</f>
      </c>
      <c r="R23" s="222">
        <f>IF(G23&gt;G18,"Er","")</f>
      </c>
      <c r="S23" s="222">
        <f>IF(OR(H23&gt;G23,H23&gt;H18),"Er","")</f>
      </c>
      <c r="T23" s="222">
        <f>IF(I23&gt;I18,"Er","")</f>
      </c>
      <c r="U23" s="222">
        <f>IF(OR(J23&gt;I23,J23&gt;J18),"Er","")</f>
      </c>
      <c r="V23" s="222">
        <f>IF(OR(K23&gt;C23,K23&gt;K18,K23&lt;L23),"Er","")</f>
      </c>
      <c r="W23" s="222">
        <f>IF(OR(L23&gt;K23,L23&gt;D23,L23&gt;L18),"Er","")</f>
      </c>
    </row>
    <row r="24" spans="2:23" ht="15.75">
      <c r="B24" s="209" t="s">
        <v>203</v>
      </c>
      <c r="C24" s="227">
        <f t="shared" si="9"/>
        <v>0</v>
      </c>
      <c r="D24" s="227">
        <f t="shared" si="10"/>
        <v>0</v>
      </c>
      <c r="E24" s="211"/>
      <c r="F24" s="211"/>
      <c r="G24" s="211"/>
      <c r="H24" s="211"/>
      <c r="I24" s="211"/>
      <c r="J24" s="211"/>
      <c r="K24" s="211"/>
      <c r="L24" s="210"/>
      <c r="N24" s="222">
        <f t="shared" si="11"/>
      </c>
      <c r="O24" s="222">
        <f t="shared" si="12"/>
      </c>
      <c r="P24" s="222">
        <f>IF(E24&gt;E18,"Er","")</f>
      </c>
      <c r="Q24" s="222">
        <f>IF(OR(F24&gt;F18,F24&gt;E24),"Er","")</f>
      </c>
      <c r="R24" s="222">
        <f>IF(G24&gt;G18,"Er","")</f>
      </c>
      <c r="S24" s="222">
        <f>IF(OR(H24&gt;G24,H24&gt;H18),"Er","")</f>
      </c>
      <c r="T24" s="222">
        <f>IF(I24&gt;I18,"Er","")</f>
      </c>
      <c r="U24" s="222">
        <f>IF(OR(J24&gt;I24,J24&gt;J18),"Er","")</f>
      </c>
      <c r="V24" s="222">
        <f>IF(OR(K24&gt;C24,K24&gt;K18,K24&lt;L24),"Er","")</f>
      </c>
      <c r="W24" s="222">
        <f>IF(OR(L24&gt;K24,L24&gt;D24,L24&gt;L18),"Er","")</f>
      </c>
    </row>
    <row r="25" spans="2:23" ht="15.75">
      <c r="B25" s="209" t="s">
        <v>204</v>
      </c>
      <c r="C25" s="227">
        <f t="shared" si="9"/>
        <v>0</v>
      </c>
      <c r="D25" s="227">
        <f t="shared" si="10"/>
        <v>0</v>
      </c>
      <c r="E25" s="211"/>
      <c r="F25" s="211"/>
      <c r="G25" s="211"/>
      <c r="H25" s="211"/>
      <c r="I25" s="211"/>
      <c r="J25" s="211"/>
      <c r="K25" s="211"/>
      <c r="L25" s="210"/>
      <c r="N25" s="222">
        <f t="shared" si="11"/>
      </c>
      <c r="O25" s="222">
        <f t="shared" si="12"/>
      </c>
      <c r="P25" s="222">
        <f>IF(E25&gt;E18,"Er","")</f>
      </c>
      <c r="Q25" s="222">
        <f>IF(OR(F25&gt;F18,F25&gt;E25),"Er","")</f>
      </c>
      <c r="R25" s="222">
        <f>IF(G25&gt;G18,"Er","")</f>
      </c>
      <c r="S25" s="222">
        <f>IF(OR(H25&gt;G25,H25&gt;H18),"Er","")</f>
      </c>
      <c r="T25" s="222">
        <f>IF(I25&gt;I18,"Er","")</f>
      </c>
      <c r="U25" s="222">
        <f>IF(OR(J25&gt;I25,J25&gt;J18),"Er","")</f>
      </c>
      <c r="V25" s="222">
        <f>IF(OR(K25&gt;C25,K25&gt;K18,K25&lt;L25),"Er","")</f>
      </c>
      <c r="W25" s="222">
        <f>IF(OR(L25&gt;K25,L25&gt;D25,L25&gt;L18),"Er","")</f>
      </c>
    </row>
    <row r="26" spans="2:23" ht="15.75">
      <c r="B26" s="209" t="s">
        <v>205</v>
      </c>
      <c r="C26" s="243">
        <f t="shared" si="9"/>
        <v>0</v>
      </c>
      <c r="D26" s="243">
        <f t="shared" si="10"/>
        <v>0</v>
      </c>
      <c r="E26" s="206"/>
      <c r="F26" s="206"/>
      <c r="G26" s="206"/>
      <c r="H26" s="206"/>
      <c r="I26" s="206"/>
      <c r="J26" s="206"/>
      <c r="K26" s="206"/>
      <c r="L26" s="205"/>
      <c r="N26" s="222">
        <f t="shared" si="11"/>
      </c>
      <c r="O26" s="222">
        <f t="shared" si="12"/>
      </c>
      <c r="P26" s="222">
        <f>IF(E26&gt;E18,"Er","")</f>
      </c>
      <c r="Q26" s="222">
        <f>IF(OR(F26&gt;F18,F26&gt;E26),"Er","")</f>
      </c>
      <c r="R26" s="222">
        <f>IF(G26&gt;G18,"Er","")</f>
      </c>
      <c r="S26" s="222">
        <f>IF(OR(H26&gt;G26,H26&gt;H18),"Er","")</f>
      </c>
      <c r="T26" s="222">
        <f>IF(I26&gt;I18,"Er","")</f>
      </c>
      <c r="U26" s="222">
        <f>IF(OR(J26&gt;I26,J26&gt;J18),"Er","")</f>
      </c>
      <c r="V26" s="222">
        <f>IF(OR(K26&gt;C26,K26&gt;K18,K26&lt;L26),"Er","")</f>
      </c>
      <c r="W26" s="222">
        <f>IF(OR(L26&gt;K26,L26&gt;D26,L26&gt;L18),"Er","")</f>
      </c>
    </row>
    <row r="27" spans="2:23" ht="15.75">
      <c r="B27" s="234" t="s">
        <v>206</v>
      </c>
      <c r="C27" s="243">
        <f t="shared" si="9"/>
        <v>0</v>
      </c>
      <c r="D27" s="243">
        <f t="shared" si="10"/>
        <v>0</v>
      </c>
      <c r="E27" s="206"/>
      <c r="F27" s="206"/>
      <c r="G27" s="206"/>
      <c r="H27" s="206"/>
      <c r="I27" s="206"/>
      <c r="J27" s="206"/>
      <c r="K27" s="206"/>
      <c r="L27" s="205"/>
      <c r="N27" s="222">
        <f t="shared" si="11"/>
      </c>
      <c r="O27" s="222">
        <f t="shared" si="12"/>
      </c>
      <c r="P27" s="222">
        <f>IF(E27&gt;E18,"Er","")</f>
      </c>
      <c r="Q27" s="222">
        <f>IF(OR(F27&gt;F18,F27&gt;E27),"Er","")</f>
      </c>
      <c r="R27" s="222">
        <f>IF(G27&gt;G18,"Er","")</f>
      </c>
      <c r="S27" s="222">
        <f>IF(OR(H27&gt;G27,H27&gt;H18),"Er","")</f>
      </c>
      <c r="T27" s="222">
        <f>IF(I27&gt;I18,"Er","")</f>
      </c>
      <c r="U27" s="222">
        <f>IF(OR(J27&gt;I27,J27&gt;J18),"Er","")</f>
      </c>
      <c r="V27" s="222">
        <f>IF(OR(K27&gt;C27,K27&gt;K18,K27&lt;L27),"Er","")</f>
      </c>
      <c r="W27" s="222">
        <f>IF(OR(L27&gt;K27,L27&gt;D27,L27&gt;L18),"Er","")</f>
      </c>
    </row>
    <row r="28" spans="2:23" ht="15.75">
      <c r="B28" s="242" t="s">
        <v>207</v>
      </c>
      <c r="C28" s="230">
        <f>SUM(C29:C36)</f>
        <v>0</v>
      </c>
      <c r="D28" s="230">
        <f>SUM(D29:D36)</f>
        <v>0</v>
      </c>
      <c r="E28" s="230">
        <f aca="true" t="shared" si="13" ref="E28:J28">E13</f>
        <v>0</v>
      </c>
      <c r="F28" s="230">
        <f t="shared" si="13"/>
        <v>0</v>
      </c>
      <c r="G28" s="230">
        <f t="shared" si="13"/>
        <v>0</v>
      </c>
      <c r="H28" s="230">
        <f t="shared" si="13"/>
        <v>0</v>
      </c>
      <c r="I28" s="230">
        <f t="shared" si="13"/>
        <v>0</v>
      </c>
      <c r="J28" s="230">
        <f t="shared" si="13"/>
        <v>0</v>
      </c>
      <c r="K28" s="230">
        <f>K13</f>
        <v>0</v>
      </c>
      <c r="L28" s="230">
        <f>L13</f>
        <v>0</v>
      </c>
      <c r="N28" s="222">
        <f>IF(OR(C28&lt;D28,C28&lt;K28,C28&lt;&gt;C13),"Er","")</f>
      </c>
      <c r="O28" s="222">
        <f>IF(OR(D28&gt;C28,D28&lt;L28,D28&lt;&gt;D13),"Er","")</f>
      </c>
      <c r="P28" s="222">
        <f aca="true" t="shared" si="14" ref="P28:U28">IF(AND(E28&lt;&gt;SUM(E29:E36),E28&lt;&gt;0),"Er","")</f>
      </c>
      <c r="Q28" s="222">
        <f t="shared" si="14"/>
      </c>
      <c r="R28" s="222">
        <f t="shared" si="14"/>
      </c>
      <c r="S28" s="222">
        <f t="shared" si="14"/>
      </c>
      <c r="T28" s="222">
        <f t="shared" si="14"/>
      </c>
      <c r="U28" s="222">
        <f t="shared" si="14"/>
      </c>
      <c r="V28" s="222">
        <f>IF(OR(K28&lt;L28,K28&gt;C28,AND(K28&lt;&gt;SUM(K29:K36),K28&lt;&gt;0)),"Er","")</f>
      </c>
      <c r="W28" s="222">
        <f>IF(OR(L28&gt;K28,L28&gt;D28,AND(L28&lt;&gt;SUM(L29:L36),L28&lt;&gt;0)),"Er","")</f>
      </c>
    </row>
    <row r="29" spans="2:23" ht="15.75">
      <c r="B29" s="241" t="s">
        <v>208</v>
      </c>
      <c r="C29" s="228">
        <f aca="true" t="shared" si="15" ref="C29:D36">SUM(E29,G29,I29)</f>
        <v>0</v>
      </c>
      <c r="D29" s="228">
        <f t="shared" si="15"/>
        <v>0</v>
      </c>
      <c r="E29" s="211"/>
      <c r="F29" s="211"/>
      <c r="G29" s="211"/>
      <c r="H29" s="211"/>
      <c r="I29" s="211"/>
      <c r="J29" s="211"/>
      <c r="K29" s="211"/>
      <c r="L29" s="210"/>
      <c r="N29" s="222">
        <f aca="true" t="shared" si="16" ref="N29:N36">IF(OR(C29&lt;D29,C29&lt;K29),"Er","")</f>
      </c>
      <c r="O29" s="222">
        <f aca="true" t="shared" si="17" ref="O29:O36">IF(D29&gt;C29,"Er","")</f>
      </c>
      <c r="P29" s="222">
        <f>IF(E29&gt;E28,"Er","")</f>
      </c>
      <c r="Q29" s="222">
        <f>IF(OR(F29&gt;F28,F29&gt;E29),"Er","")</f>
      </c>
      <c r="R29" s="222">
        <f>IF(G29&gt;G28,"Er","")</f>
      </c>
      <c r="S29" s="222">
        <f>IF(OR(H29&gt;G29,H29&gt;H28),"Er","")</f>
      </c>
      <c r="T29" s="222">
        <f>IF(I29&gt;I28,"Er","")</f>
      </c>
      <c r="U29" s="222">
        <f>IF(OR(J29&gt;I29,J29&gt;J28),"Er","")</f>
      </c>
      <c r="V29" s="222">
        <f>IF(OR(K29&gt;C29,K29&gt;K28,K29&lt;L29),"Er","")</f>
      </c>
      <c r="W29" s="222">
        <f>IF(OR(L29&gt;K29,L29&gt;D29,L29&gt;L28),"Er","")</f>
      </c>
    </row>
    <row r="30" spans="2:23" ht="15.75">
      <c r="B30" s="209" t="s">
        <v>209</v>
      </c>
      <c r="C30" s="240">
        <f t="shared" si="15"/>
        <v>0</v>
      </c>
      <c r="D30" s="240">
        <f t="shared" si="15"/>
        <v>0</v>
      </c>
      <c r="E30" s="211"/>
      <c r="F30" s="211"/>
      <c r="G30" s="211"/>
      <c r="H30" s="211"/>
      <c r="I30" s="211"/>
      <c r="J30" s="211"/>
      <c r="K30" s="211"/>
      <c r="L30" s="210"/>
      <c r="N30" s="222">
        <f t="shared" si="16"/>
      </c>
      <c r="O30" s="222">
        <f t="shared" si="17"/>
      </c>
      <c r="P30" s="222">
        <f>IF(E30&gt;E28,"Er","")</f>
      </c>
      <c r="Q30" s="222">
        <f>IF(OR(F30&gt;F28,F30&gt;E30),"Er","")</f>
      </c>
      <c r="R30" s="222">
        <f>IF(G30&gt;G28,"Er","")</f>
      </c>
      <c r="S30" s="222">
        <f>IF(OR(H30&gt;G30,H30&gt;H28),"Er","")</f>
      </c>
      <c r="T30" s="222">
        <f>IF(I30&gt;I28,"Er","")</f>
      </c>
      <c r="U30" s="222">
        <f>IF(OR(J30&gt;I30,J30&gt;J28),"Er","")</f>
      </c>
      <c r="V30" s="222">
        <f>IF(OR(K30&gt;C30,K30&gt;K28,K30&lt;L30),"Er","")</f>
      </c>
      <c r="W30" s="222">
        <f>IF(OR(L30&gt;K30,L30&gt;D30,L30&gt;L28),"Er","")</f>
      </c>
    </row>
    <row r="31" spans="2:23" ht="15.75">
      <c r="B31" s="209" t="s">
        <v>210</v>
      </c>
      <c r="C31" s="227">
        <f t="shared" si="15"/>
        <v>0</v>
      </c>
      <c r="D31" s="227">
        <f t="shared" si="15"/>
        <v>0</v>
      </c>
      <c r="E31" s="211"/>
      <c r="F31" s="211"/>
      <c r="G31" s="211"/>
      <c r="H31" s="211"/>
      <c r="I31" s="211"/>
      <c r="J31" s="211"/>
      <c r="K31" s="211"/>
      <c r="L31" s="210"/>
      <c r="N31" s="222">
        <f t="shared" si="16"/>
      </c>
      <c r="O31" s="222">
        <f t="shared" si="17"/>
      </c>
      <c r="P31" s="222">
        <f>IF(E31&gt;E28,"Er","")</f>
      </c>
      <c r="Q31" s="222">
        <f>IF(OR(F31&gt;F28,F31&gt;E31),"Er","")</f>
      </c>
      <c r="R31" s="222">
        <f>IF(G31&gt;G28,"Er","")</f>
      </c>
      <c r="S31" s="222">
        <f>IF(OR(H31&gt;G31,H31&gt;H28),"Er","")</f>
      </c>
      <c r="T31" s="222">
        <f>IF(I31&gt;I28,"Er","")</f>
      </c>
      <c r="U31" s="222">
        <f>IF(OR(J31&gt;I31,J31&gt;J28),"Er","")</f>
      </c>
      <c r="V31" s="222">
        <f>IF(OR(K31&gt;C31,K31&gt;K28,K31&lt;L31),"Er","")</f>
      </c>
      <c r="W31" s="222">
        <f>IF(OR(L31&gt;K31,L31&gt;D31,L31&gt;L28),"Er","")</f>
      </c>
    </row>
    <row r="32" spans="2:23" ht="15.75">
      <c r="B32" s="209" t="s">
        <v>211</v>
      </c>
      <c r="C32" s="227">
        <f t="shared" si="15"/>
        <v>0</v>
      </c>
      <c r="D32" s="227">
        <f t="shared" si="15"/>
        <v>0</v>
      </c>
      <c r="E32" s="211"/>
      <c r="F32" s="211"/>
      <c r="G32" s="211"/>
      <c r="H32" s="211"/>
      <c r="I32" s="211"/>
      <c r="J32" s="211"/>
      <c r="K32" s="211"/>
      <c r="L32" s="210"/>
      <c r="N32" s="222">
        <f t="shared" si="16"/>
      </c>
      <c r="O32" s="222">
        <f t="shared" si="17"/>
      </c>
      <c r="P32" s="222">
        <f>IF(E32&gt;E28,"Er","")</f>
      </c>
      <c r="Q32" s="222">
        <f>IF(OR(F32&gt;F28,F32&gt;E32),"Er","")</f>
      </c>
      <c r="R32" s="222">
        <f>IF(G32&gt;G28,"Er","")</f>
      </c>
      <c r="S32" s="222">
        <f>IF(OR(H32&gt;G32,H32&gt;H28),"Er","")</f>
      </c>
      <c r="T32" s="222">
        <f>IF(I32&gt;I28,"Er","")</f>
      </c>
      <c r="U32" s="222">
        <f>IF(OR(J32&gt;I32,J32&gt;J28),"Er","")</f>
      </c>
      <c r="V32" s="222">
        <f>IF(OR(K32&gt;C32,K32&gt;K28,K32&lt;L32),"Er","")</f>
      </c>
      <c r="W32" s="222">
        <f>IF(OR(L32&gt;K32,L32&gt;D32,L32&gt;L28),"Er","")</f>
      </c>
    </row>
    <row r="33" spans="2:23" ht="15.75">
      <c r="B33" s="209" t="s">
        <v>212</v>
      </c>
      <c r="C33" s="227">
        <f t="shared" si="15"/>
        <v>0</v>
      </c>
      <c r="D33" s="227">
        <f t="shared" si="15"/>
        <v>0</v>
      </c>
      <c r="E33" s="211"/>
      <c r="F33" s="211"/>
      <c r="G33" s="211"/>
      <c r="H33" s="211"/>
      <c r="I33" s="211"/>
      <c r="J33" s="211"/>
      <c r="K33" s="211"/>
      <c r="L33" s="210"/>
      <c r="N33" s="222">
        <f t="shared" si="16"/>
      </c>
      <c r="O33" s="222">
        <f t="shared" si="17"/>
      </c>
      <c r="P33" s="222">
        <f>IF(E33&gt;E28,"Er","")</f>
      </c>
      <c r="Q33" s="222">
        <f>IF(OR(F33&gt;F28,F33&gt;E33),"Er","")</f>
      </c>
      <c r="R33" s="222">
        <f>IF(G33&gt;G28,"Er","")</f>
      </c>
      <c r="S33" s="222">
        <f>IF(OR(H33&gt;G33,H33&gt;H28),"Er","")</f>
      </c>
      <c r="T33" s="222">
        <f>IF(I33&gt;I28,"Er","")</f>
      </c>
      <c r="U33" s="222">
        <f>IF(OR(J33&gt;I33,J33&gt;J28),"Er","")</f>
      </c>
      <c r="V33" s="222">
        <f>IF(OR(K33&gt;C33,K33&gt;K28,K33&lt;L33),"Er","")</f>
      </c>
      <c r="W33" s="222">
        <f>IF(OR(L33&gt;K33,L33&gt;D33,L33&gt;L28),"Er","")</f>
      </c>
    </row>
    <row r="34" spans="2:23" ht="15.75">
      <c r="B34" s="209" t="s">
        <v>213</v>
      </c>
      <c r="C34" s="227">
        <f t="shared" si="15"/>
        <v>0</v>
      </c>
      <c r="D34" s="227">
        <f t="shared" si="15"/>
        <v>0</v>
      </c>
      <c r="E34" s="211"/>
      <c r="F34" s="211"/>
      <c r="G34" s="211"/>
      <c r="H34" s="211"/>
      <c r="I34" s="211"/>
      <c r="J34" s="211"/>
      <c r="K34" s="211"/>
      <c r="L34" s="210"/>
      <c r="N34" s="222">
        <f t="shared" si="16"/>
      </c>
      <c r="O34" s="222">
        <f t="shared" si="17"/>
      </c>
      <c r="P34" s="222">
        <f>IF(E34&gt;E28,"Er","")</f>
      </c>
      <c r="Q34" s="222">
        <f>IF(OR(F34&gt;F28,F34&gt;E34),"Er","")</f>
      </c>
      <c r="R34" s="222">
        <f>IF(G34&gt;G28,"Er","")</f>
      </c>
      <c r="S34" s="222">
        <f>IF(OR(H34&gt;G34,H34&gt;H28),"Er","")</f>
      </c>
      <c r="T34" s="222">
        <f>IF(I34&gt;I28,"Er","")</f>
      </c>
      <c r="U34" s="222">
        <f>IF(OR(J34&gt;I34,J34&gt;J28),"Er","")</f>
      </c>
      <c r="V34" s="222">
        <f>IF(OR(K34&gt;C34,K34&gt;K28,K34&lt;L34),"Er","")</f>
      </c>
      <c r="W34" s="222">
        <f>IF(OR(L34&gt;K34,L34&gt;D34,L34&gt;L28),"Er","")</f>
      </c>
    </row>
    <row r="35" spans="2:23" ht="15.75">
      <c r="B35" s="209" t="s">
        <v>214</v>
      </c>
      <c r="C35" s="227">
        <f t="shared" si="15"/>
        <v>0</v>
      </c>
      <c r="D35" s="227">
        <f t="shared" si="15"/>
        <v>0</v>
      </c>
      <c r="E35" s="211"/>
      <c r="F35" s="211"/>
      <c r="G35" s="211"/>
      <c r="H35" s="211"/>
      <c r="I35" s="211"/>
      <c r="J35" s="211"/>
      <c r="K35" s="211"/>
      <c r="L35" s="210"/>
      <c r="N35" s="222">
        <f t="shared" si="16"/>
      </c>
      <c r="O35" s="222">
        <f t="shared" si="17"/>
      </c>
      <c r="P35" s="222">
        <f>IF(E35&gt;E28,"Er","")</f>
      </c>
      <c r="Q35" s="222">
        <f>IF(OR(F35&gt;F28,F35&gt;E35),"Er","")</f>
      </c>
      <c r="R35" s="222">
        <f>IF(G35&gt;G28,"Er","")</f>
      </c>
      <c r="S35" s="222">
        <f>IF(OR(H35&gt;G35,H35&gt;H28),"Er","")</f>
      </c>
      <c r="T35" s="222">
        <f>IF(I35&gt;I28,"Er","")</f>
      </c>
      <c r="U35" s="222">
        <f>IF(OR(J35&gt;I35,J35&gt;J28),"Er","")</f>
      </c>
      <c r="V35" s="222">
        <f>IF(OR(K35&gt;C35,K35&gt;K28,K35&lt;L35),"Er","")</f>
      </c>
      <c r="W35" s="222">
        <f>IF(OR(L35&gt;K35,L35&gt;D35,L35&gt;L28),"Er","")</f>
      </c>
    </row>
    <row r="36" spans="2:23" ht="15.75">
      <c r="B36" s="239" t="s">
        <v>215</v>
      </c>
      <c r="C36" s="226">
        <f t="shared" si="15"/>
        <v>0</v>
      </c>
      <c r="D36" s="226">
        <f t="shared" si="15"/>
        <v>0</v>
      </c>
      <c r="E36" s="224"/>
      <c r="F36" s="224"/>
      <c r="G36" s="224"/>
      <c r="H36" s="224"/>
      <c r="I36" s="224"/>
      <c r="J36" s="224"/>
      <c r="K36" s="224"/>
      <c r="L36" s="223"/>
      <c r="N36" s="222">
        <f t="shared" si="16"/>
      </c>
      <c r="O36" s="222">
        <f t="shared" si="17"/>
      </c>
      <c r="P36" s="222">
        <f>IF(E36&gt;E28,"Er","")</f>
      </c>
      <c r="Q36" s="222">
        <f>IF(OR(F36&gt;F28,F36&gt;E36),"Er","")</f>
      </c>
      <c r="R36" s="222">
        <f>IF(G36&gt;G28,"Er","")</f>
      </c>
      <c r="S36" s="222">
        <f>IF(OR(H36&gt;G36,H36&gt;H28),"Er","")</f>
      </c>
      <c r="T36" s="222">
        <f>IF(I36&gt;I28,"Er","")</f>
      </c>
      <c r="U36" s="222">
        <f>IF(OR(J36&gt;I36,J36&gt;J28),"Er","")</f>
      </c>
      <c r="V36" s="222">
        <f>IF(OR(K36&gt;C36,K36&gt;K28,K36&lt;L36),"Er","")</f>
      </c>
      <c r="W36" s="222">
        <f>IF(OR(L36&gt;K36,L36&gt;D36,L36&gt;L28),"Er","")</f>
      </c>
    </row>
    <row r="37" spans="2:12" ht="15.75">
      <c r="B37" s="388" t="s">
        <v>216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90"/>
    </row>
    <row r="38" spans="2:23" ht="15.75">
      <c r="B38" s="231" t="s">
        <v>192</v>
      </c>
      <c r="C38" s="218">
        <f>SUM(C39:C41)</f>
        <v>0</v>
      </c>
      <c r="D38" s="218">
        <f>SUM(D39:D41)</f>
        <v>0</v>
      </c>
      <c r="E38" s="218">
        <f aca="true" t="shared" si="18" ref="E38:J38">SUM(E39:E41)</f>
        <v>0</v>
      </c>
      <c r="F38" s="218">
        <f t="shared" si="18"/>
        <v>0</v>
      </c>
      <c r="G38" s="218">
        <f t="shared" si="18"/>
        <v>0</v>
      </c>
      <c r="H38" s="218">
        <f t="shared" si="18"/>
        <v>0</v>
      </c>
      <c r="I38" s="218">
        <f t="shared" si="18"/>
        <v>0</v>
      </c>
      <c r="J38" s="219">
        <f t="shared" si="18"/>
        <v>0</v>
      </c>
      <c r="K38" s="218">
        <f>SUM(K39:K41)</f>
        <v>0</v>
      </c>
      <c r="L38" s="217">
        <f>SUM(L39:L41)</f>
        <v>0</v>
      </c>
      <c r="N38" s="199">
        <f>IF(OR(C38&lt;D38,C38+C13&lt;C8,C38&lt;K38,C38&lt;L38),"Er","")</f>
      </c>
      <c r="O38" s="199">
        <f>IF(OR(D38&gt;C38,D38&lt;L38,D38+D13&lt;D8),"Er","")</f>
      </c>
      <c r="P38" s="199">
        <f>IF(E38+E13&lt;E8,"Er","")</f>
      </c>
      <c r="Q38" s="199">
        <f>IF(OR(F38&gt;E38,F38+F13&lt;F8),"Er","")</f>
      </c>
      <c r="R38" s="199">
        <f>IF(G38+G13&lt;G8,"Er","")</f>
      </c>
      <c r="S38" s="199">
        <f>IF(OR(H38&gt;G38,H38+H13&lt;H8),"Er","")</f>
      </c>
      <c r="T38" s="199">
        <f>IF(I38+I13&lt;I8,"Er","")</f>
      </c>
      <c r="U38" s="199">
        <f>IF(OR(J38&gt;I38,J38+J13&lt;J8),"Er","")</f>
      </c>
      <c r="V38" s="199">
        <f>IF(OR(K38+K13&lt;K8,K38&lt;L38,K38&gt;C38),"Er","")</f>
      </c>
      <c r="W38" s="199">
        <f>IF(OR(L38&gt;K38,L38&gt;D38,L38+L13&lt;L8),"Er","")</f>
      </c>
    </row>
    <row r="39" spans="2:23" ht="15.75">
      <c r="B39" s="229" t="s">
        <v>193</v>
      </c>
      <c r="C39" s="235">
        <f aca="true" t="shared" si="19" ref="C39:D42">SUM(E39,G39,I39)</f>
        <v>0</v>
      </c>
      <c r="D39" s="235">
        <f t="shared" si="19"/>
        <v>0</v>
      </c>
      <c r="E39" s="211"/>
      <c r="F39" s="211"/>
      <c r="G39" s="211"/>
      <c r="H39" s="211"/>
      <c r="I39" s="212"/>
      <c r="J39" s="212"/>
      <c r="K39" s="211"/>
      <c r="L39" s="210"/>
      <c r="N39" s="199">
        <f>IF(OR(C39&lt;D39,C39&lt;K39,C39&lt;L39),"Er","")</f>
      </c>
      <c r="O39" s="199">
        <f>IF(OR(D39&gt;C39,D39&lt;L39),"Er","")</f>
      </c>
      <c r="P39" s="199"/>
      <c r="Q39" s="199">
        <f>IF(F39&gt;E39,"Er","")</f>
      </c>
      <c r="R39" s="199"/>
      <c r="S39" s="199">
        <f>IF(H39&gt;G39,"Er","")</f>
      </c>
      <c r="T39" s="199"/>
      <c r="U39" s="199">
        <f>IF(J39&gt;I39,"Er","")</f>
      </c>
      <c r="V39" s="199">
        <f>IF(OR(K39&lt;L39,K39&gt;C39),"Er","")</f>
      </c>
      <c r="W39" s="199">
        <f>IF(OR(L39&gt;D39,L39&gt;K39),"Er","")</f>
      </c>
    </row>
    <row r="40" spans="2:23" ht="15.75">
      <c r="B40" s="236" t="s">
        <v>194</v>
      </c>
      <c r="C40" s="213">
        <f t="shared" si="19"/>
        <v>0</v>
      </c>
      <c r="D40" s="213">
        <f t="shared" si="19"/>
        <v>0</v>
      </c>
      <c r="E40" s="211"/>
      <c r="F40" s="211"/>
      <c r="G40" s="211"/>
      <c r="H40" s="211"/>
      <c r="I40" s="212"/>
      <c r="J40" s="212"/>
      <c r="K40" s="211"/>
      <c r="L40" s="210"/>
      <c r="N40" s="199">
        <f>IF(OR(C40&lt;D40,C40&lt;K40,C40&lt;L40),"Er","")</f>
      </c>
      <c r="O40" s="199">
        <f>IF(OR(D40&gt;C40,D40&lt;L40),"Er","")</f>
      </c>
      <c r="P40" s="199"/>
      <c r="Q40" s="199">
        <f>IF(F40&gt;E40,"Er","")</f>
      </c>
      <c r="R40" s="199"/>
      <c r="S40" s="199">
        <f>IF(H40&gt;G40,"Er","")</f>
      </c>
      <c r="T40" s="199"/>
      <c r="U40" s="199">
        <f>IF(J40&gt;I40,"Er","")</f>
      </c>
      <c r="V40" s="199">
        <f>IF(OR(K40&lt;L40,K40&gt;C40),"Er","")</f>
      </c>
      <c r="W40" s="199">
        <f>IF(OR(L40&gt;D40,L40&gt;K40),"Er","")</f>
      </c>
    </row>
    <row r="41" spans="2:23" ht="15.75">
      <c r="B41" s="250" t="s">
        <v>195</v>
      </c>
      <c r="C41" s="208">
        <f t="shared" si="19"/>
        <v>0</v>
      </c>
      <c r="D41" s="208">
        <f t="shared" si="19"/>
        <v>0</v>
      </c>
      <c r="E41" s="206"/>
      <c r="F41" s="206"/>
      <c r="G41" s="206"/>
      <c r="H41" s="206"/>
      <c r="I41" s="207"/>
      <c r="J41" s="207"/>
      <c r="K41" s="206"/>
      <c r="L41" s="205"/>
      <c r="N41" s="199">
        <f>IF(OR(C41&lt;D41,C41&lt;K41,C41&lt;L41),"Er","")</f>
      </c>
      <c r="O41" s="199">
        <f>IF(OR(D41&gt;C41,D41&lt;L41),"Er","")</f>
      </c>
      <c r="P41" s="199"/>
      <c r="Q41" s="199">
        <f>IF(F41&gt;E41,"Er","")</f>
      </c>
      <c r="R41" s="199"/>
      <c r="S41" s="199">
        <f>IF(H41&gt;G41,"Er","")</f>
      </c>
      <c r="T41" s="199"/>
      <c r="U41" s="199">
        <f>IF(J41&gt;I41,"Er","")</f>
      </c>
      <c r="V41" s="199">
        <f>IF(OR(K41&lt;L41,K41&gt;C41),"Er","")</f>
      </c>
      <c r="W41" s="199">
        <f>IF(OR(L41&gt;D41,L41&gt;K41),"Er","")</f>
      </c>
    </row>
    <row r="42" spans="2:23" ht="16.5" customHeight="1">
      <c r="B42" s="249" t="s">
        <v>196</v>
      </c>
      <c r="C42" s="235">
        <f t="shared" si="19"/>
        <v>0</v>
      </c>
      <c r="D42" s="235">
        <f t="shared" si="19"/>
        <v>0</v>
      </c>
      <c r="E42" s="247"/>
      <c r="F42" s="247"/>
      <c r="G42" s="247"/>
      <c r="H42" s="247"/>
      <c r="I42" s="248"/>
      <c r="J42" s="248"/>
      <c r="K42" s="247"/>
      <c r="L42" s="246"/>
      <c r="N42" s="199">
        <f>IF(OR(C42&lt;D42,C42&gt;C38,C42&lt;K42,C42&lt;L42),"Er","")</f>
      </c>
      <c r="O42" s="199">
        <f>IF(OR(D42&gt;C42,D42&gt;D38,D42&lt;L42),"Er","")</f>
      </c>
      <c r="P42" s="199">
        <f>IF(E42&gt;E38,"Er","")</f>
      </c>
      <c r="Q42" s="199">
        <f>IF(OR(F42&gt;F38,F42&gt;E42),"Er","")</f>
      </c>
      <c r="R42" s="199">
        <f>IF(G42&gt;G38,"Er","")</f>
      </c>
      <c r="S42" s="199">
        <f>IF(OR(H42&gt;H38,H42&gt;G42),"Er","")</f>
      </c>
      <c r="T42" s="199">
        <f>IF(I42&gt;I38,"Er","")</f>
      </c>
      <c r="U42" s="199">
        <f>IF(OR(J42&gt;J38,J42&gt;I42),"Er","")</f>
      </c>
      <c r="V42" s="199">
        <f>IF(OR(K42&lt;L42,K42&gt;C42,K42&gt;K38),"Er","")</f>
      </c>
      <c r="W42" s="199">
        <f>IF(OR(L42&gt;D42,L42&gt;K42,L42&gt;L38),"Er","")</f>
      </c>
    </row>
    <row r="43" spans="2:23" ht="15.75">
      <c r="B43" s="245" t="s">
        <v>197</v>
      </c>
      <c r="C43" s="244">
        <f>SUM(C44:C52)</f>
        <v>0</v>
      </c>
      <c r="D43" s="244">
        <f>SUM(D44:D52)</f>
        <v>0</v>
      </c>
      <c r="E43" s="230">
        <f aca="true" t="shared" si="20" ref="E43:J43">E38</f>
        <v>0</v>
      </c>
      <c r="F43" s="230">
        <f t="shared" si="20"/>
        <v>0</v>
      </c>
      <c r="G43" s="230">
        <f t="shared" si="20"/>
        <v>0</v>
      </c>
      <c r="H43" s="230">
        <f t="shared" si="20"/>
        <v>0</v>
      </c>
      <c r="I43" s="230">
        <f t="shared" si="20"/>
        <v>0</v>
      </c>
      <c r="J43" s="230">
        <f t="shared" si="20"/>
        <v>0</v>
      </c>
      <c r="K43" s="230">
        <f>K38</f>
        <v>0</v>
      </c>
      <c r="L43" s="230">
        <f>L38</f>
        <v>0</v>
      </c>
      <c r="N43" s="222">
        <f>IF(OR(C43&lt;D43,C43&lt;K43,C43&lt;&gt;C38),"Er","")</f>
      </c>
      <c r="O43" s="222">
        <f>IF(OR(D43&gt;C43,D43&lt;L43,D43&lt;&gt;D38),"Er","")</f>
      </c>
      <c r="P43" s="222">
        <f aca="true" t="shared" si="21" ref="P43:U43">IF(AND(E43&lt;&gt;SUM(E44:E52),E43&lt;&gt;""),"Er","")</f>
      </c>
      <c r="Q43" s="222">
        <f t="shared" si="21"/>
      </c>
      <c r="R43" s="222">
        <f t="shared" si="21"/>
      </c>
      <c r="S43" s="222">
        <f t="shared" si="21"/>
      </c>
      <c r="T43" s="222">
        <f t="shared" si="21"/>
      </c>
      <c r="U43" s="222">
        <f t="shared" si="21"/>
      </c>
      <c r="V43" s="222">
        <f>IF(OR(K43&lt;L43,K43&gt;C43,AND(K43&lt;&gt;SUM(K44:K52),K43&lt;&gt;"")),"Er","")</f>
      </c>
      <c r="W43" s="222">
        <f>IF(OR(L43&gt;K43,L43&gt;D43,AND(L43&lt;&gt;SUM(L44:L52),L43&lt;&gt;"")),"Er","")</f>
      </c>
    </row>
    <row r="44" spans="2:23" ht="15.75">
      <c r="B44" s="229" t="s">
        <v>198</v>
      </c>
      <c r="C44" s="228">
        <f aca="true" t="shared" si="22" ref="C44:C52">SUM(E44,G44,I44)</f>
        <v>0</v>
      </c>
      <c r="D44" s="228">
        <f aca="true" t="shared" si="23" ref="D44:D52">SUM(F44,H44,J44)</f>
        <v>0</v>
      </c>
      <c r="E44" s="211"/>
      <c r="F44" s="211"/>
      <c r="G44" s="211"/>
      <c r="H44" s="211"/>
      <c r="I44" s="211"/>
      <c r="J44" s="211"/>
      <c r="K44" s="211"/>
      <c r="L44" s="210"/>
      <c r="N44" s="222">
        <f aca="true" t="shared" si="24" ref="N44:N52">IF(OR(C44&lt;D44,C44&lt;K44),"Er","")</f>
      </c>
      <c r="O44" s="222">
        <f aca="true" t="shared" si="25" ref="O44:O52">IF(D44&gt;C44,"Er","")</f>
      </c>
      <c r="P44" s="222">
        <f>IF(E44&gt;E43,"Er","")</f>
      </c>
      <c r="Q44" s="222">
        <f>IF(OR(F44&gt;F43,F44&gt;E44),"Er","")</f>
      </c>
      <c r="R44" s="222">
        <f>IF(G44&gt;G43,"Er","")</f>
      </c>
      <c r="S44" s="222">
        <f>IF(OR(H44&gt;G44,H44&gt;H43),"Er","")</f>
      </c>
      <c r="T44" s="222">
        <f>IF(I44&gt;I43,"Er","")</f>
      </c>
      <c r="U44" s="222">
        <f>IF(OR(J44&gt;I44,J44&gt;J43),"Er","")</f>
      </c>
      <c r="V44" s="222">
        <f>IF(OR(K44&gt;C44,K44&gt;K43,K44&lt;L44),"Er","")</f>
      </c>
      <c r="W44" s="222">
        <f>IF(OR(L44&gt;K44,L44&gt;D44,L44&gt;L43),"Er","")</f>
      </c>
    </row>
    <row r="45" spans="2:23" ht="15.75">
      <c r="B45" s="209" t="s">
        <v>199</v>
      </c>
      <c r="C45" s="227">
        <f t="shared" si="22"/>
        <v>0</v>
      </c>
      <c r="D45" s="227">
        <f t="shared" si="23"/>
        <v>0</v>
      </c>
      <c r="E45" s="211"/>
      <c r="F45" s="211"/>
      <c r="G45" s="211"/>
      <c r="H45" s="211"/>
      <c r="I45" s="211"/>
      <c r="J45" s="211"/>
      <c r="K45" s="211"/>
      <c r="L45" s="210"/>
      <c r="N45" s="222">
        <f t="shared" si="24"/>
      </c>
      <c r="O45" s="222">
        <f t="shared" si="25"/>
      </c>
      <c r="P45" s="222">
        <f>IF(E45&gt;E43,"Er","")</f>
      </c>
      <c r="Q45" s="222">
        <f>IF(OR(F45&gt;F43,F45&gt;E45),"Er","")</f>
      </c>
      <c r="R45" s="222">
        <f>IF(G45&gt;G43,"Er","")</f>
      </c>
      <c r="S45" s="222">
        <f>IF(OR(H45&gt;G45,H45&gt;H43),"Er","")</f>
      </c>
      <c r="T45" s="222">
        <f>IF(I45&gt;I43,"Er","")</f>
      </c>
      <c r="U45" s="222">
        <f>IF(OR(J45&gt;I45,J45&gt;J43),"Er","")</f>
      </c>
      <c r="V45" s="222">
        <f>IF(OR(K45&gt;C45,K45&gt;K43,K45&lt;L45),"Er","")</f>
      </c>
      <c r="W45" s="222">
        <f>IF(OR(L45&gt;K45,L45&gt;D45,L45&gt;L43),"Er","")</f>
      </c>
    </row>
    <row r="46" spans="2:23" ht="15.75">
      <c r="B46" s="209" t="s">
        <v>200</v>
      </c>
      <c r="C46" s="227">
        <f t="shared" si="22"/>
        <v>0</v>
      </c>
      <c r="D46" s="227">
        <f t="shared" si="23"/>
        <v>0</v>
      </c>
      <c r="E46" s="211"/>
      <c r="F46" s="211"/>
      <c r="G46" s="211"/>
      <c r="H46" s="211"/>
      <c r="I46" s="211"/>
      <c r="J46" s="211"/>
      <c r="K46" s="211"/>
      <c r="L46" s="210"/>
      <c r="N46" s="222">
        <f t="shared" si="24"/>
      </c>
      <c r="O46" s="222">
        <f t="shared" si="25"/>
      </c>
      <c r="P46" s="222">
        <f>IF(E46&gt;E43,"Er","")</f>
      </c>
      <c r="Q46" s="222">
        <f>IF(OR(F46&gt;F43,F46&gt;E46),"Er","")</f>
      </c>
      <c r="R46" s="222">
        <f>IF(G46&gt;G43,"Er","")</f>
      </c>
      <c r="S46" s="222">
        <f>IF(OR(H46&gt;G46,H46&gt;H43),"Er","")</f>
      </c>
      <c r="T46" s="222">
        <f>IF(I46&gt;I43,"Er","")</f>
      </c>
      <c r="U46" s="222">
        <f>IF(OR(J46&gt;I46,J46&gt;J43),"Er","")</f>
      </c>
      <c r="V46" s="222">
        <f>IF(OR(K46&gt;C46,K46&gt;K43,K46&lt;L46),"Er","")</f>
      </c>
      <c r="W46" s="222">
        <f>IF(OR(L46&gt;K46,L46&gt;D46,L46&gt;L43),"Er","")</f>
      </c>
    </row>
    <row r="47" spans="2:23" ht="15.75">
      <c r="B47" s="209" t="s">
        <v>201</v>
      </c>
      <c r="C47" s="227">
        <f t="shared" si="22"/>
        <v>0</v>
      </c>
      <c r="D47" s="227">
        <f t="shared" si="23"/>
        <v>0</v>
      </c>
      <c r="E47" s="211"/>
      <c r="F47" s="211"/>
      <c r="G47" s="211"/>
      <c r="H47" s="211"/>
      <c r="I47" s="211"/>
      <c r="J47" s="211"/>
      <c r="K47" s="211"/>
      <c r="L47" s="210"/>
      <c r="N47" s="222">
        <f t="shared" si="24"/>
      </c>
      <c r="O47" s="222">
        <f t="shared" si="25"/>
      </c>
      <c r="P47" s="222">
        <f>IF(E47&gt;E43,"Er","")</f>
      </c>
      <c r="Q47" s="222">
        <f>IF(OR(F47&gt;F43,F47&gt;E47),"Er","")</f>
      </c>
      <c r="R47" s="222">
        <f>IF(G47&gt;G43,"Er","")</f>
      </c>
      <c r="S47" s="222">
        <f>IF(OR(H47&gt;G47,H47&gt;H43),"Er","")</f>
      </c>
      <c r="T47" s="222">
        <f>IF(I47&gt;I43,"Er","")</f>
      </c>
      <c r="U47" s="222">
        <f>IF(OR(J47&gt;I47,J47&gt;J43),"Er","")</f>
      </c>
      <c r="V47" s="222">
        <f>IF(OR(K47&gt;C47,K47&gt;K43,K47&lt;L47),"Er","")</f>
      </c>
      <c r="W47" s="222">
        <f>IF(OR(L47&gt;K47,L47&gt;D47,L47&gt;L43),"Er","")</f>
      </c>
    </row>
    <row r="48" spans="2:23" ht="15.75">
      <c r="B48" s="209" t="s">
        <v>202</v>
      </c>
      <c r="C48" s="227">
        <f t="shared" si="22"/>
        <v>0</v>
      </c>
      <c r="D48" s="227">
        <f t="shared" si="23"/>
        <v>0</v>
      </c>
      <c r="E48" s="211"/>
      <c r="F48" s="211"/>
      <c r="G48" s="211"/>
      <c r="H48" s="211"/>
      <c r="I48" s="211"/>
      <c r="J48" s="211"/>
      <c r="K48" s="211"/>
      <c r="L48" s="210"/>
      <c r="N48" s="222">
        <f t="shared" si="24"/>
      </c>
      <c r="O48" s="222">
        <f t="shared" si="25"/>
      </c>
      <c r="P48" s="222">
        <f>IF(E48&gt;E43,"Er","")</f>
      </c>
      <c r="Q48" s="222">
        <f>IF(OR(F48&gt;F43,F48&gt;E48),"Er","")</f>
      </c>
      <c r="R48" s="222">
        <f>IF(G48&gt;G43,"Er","")</f>
      </c>
      <c r="S48" s="222">
        <f>IF(OR(H48&gt;G48,H48&gt;H43),"Er","")</f>
      </c>
      <c r="T48" s="222">
        <f>IF(I48&gt;I43,"Er","")</f>
      </c>
      <c r="U48" s="222">
        <f>IF(OR(J48&gt;I48,J48&gt;J43),"Er","")</f>
      </c>
      <c r="V48" s="222">
        <f>IF(OR(K48&gt;C48,K48&gt;K43,K48&lt;L48),"Er","")</f>
      </c>
      <c r="W48" s="222">
        <f>IF(OR(L48&gt;K48,L48&gt;D48,L48&gt;L43),"Er","")</f>
      </c>
    </row>
    <row r="49" spans="2:23" ht="15.75">
      <c r="B49" s="209" t="s">
        <v>203</v>
      </c>
      <c r="C49" s="227">
        <f t="shared" si="22"/>
        <v>0</v>
      </c>
      <c r="D49" s="227">
        <f t="shared" si="23"/>
        <v>0</v>
      </c>
      <c r="E49" s="211"/>
      <c r="F49" s="211"/>
      <c r="G49" s="211"/>
      <c r="H49" s="211"/>
      <c r="I49" s="211"/>
      <c r="J49" s="211"/>
      <c r="K49" s="211"/>
      <c r="L49" s="210"/>
      <c r="N49" s="222">
        <f t="shared" si="24"/>
      </c>
      <c r="O49" s="222">
        <f t="shared" si="25"/>
      </c>
      <c r="P49" s="222">
        <f>IF(E49&gt;E43,"Er","")</f>
      </c>
      <c r="Q49" s="222">
        <f>IF(OR(F49&gt;F43,F49&gt;E49),"Er","")</f>
      </c>
      <c r="R49" s="222">
        <f>IF(G49&gt;G43,"Er","")</f>
      </c>
      <c r="S49" s="222">
        <f>IF(OR(H49&gt;G49,H49&gt;H43),"Er","")</f>
      </c>
      <c r="T49" s="222">
        <f>IF(I49&gt;I43,"Er","")</f>
      </c>
      <c r="U49" s="222">
        <f>IF(OR(J49&gt;I49,J49&gt;J43),"Er","")</f>
      </c>
      <c r="V49" s="222">
        <f>IF(OR(K49&gt;C49,K49&gt;K43,K49&lt;L49),"Er","")</f>
      </c>
      <c r="W49" s="222">
        <f>IF(OR(L49&gt;K49,L49&gt;D49,L49&gt;L43),"Er","")</f>
      </c>
    </row>
    <row r="50" spans="2:23" ht="15.75">
      <c r="B50" s="209" t="s">
        <v>204</v>
      </c>
      <c r="C50" s="227">
        <f t="shared" si="22"/>
        <v>0</v>
      </c>
      <c r="D50" s="227">
        <f t="shared" si="23"/>
        <v>0</v>
      </c>
      <c r="E50" s="211"/>
      <c r="F50" s="211"/>
      <c r="G50" s="211"/>
      <c r="H50" s="211"/>
      <c r="I50" s="211"/>
      <c r="J50" s="211"/>
      <c r="K50" s="211"/>
      <c r="L50" s="210"/>
      <c r="N50" s="222">
        <f t="shared" si="24"/>
      </c>
      <c r="O50" s="222">
        <f t="shared" si="25"/>
      </c>
      <c r="P50" s="222">
        <f>IF(E50&gt;E43,"Er","")</f>
      </c>
      <c r="Q50" s="222">
        <f>IF(OR(F50&gt;F43,F50&gt;E50),"Er","")</f>
      </c>
      <c r="R50" s="222">
        <f>IF(G50&gt;G43,"Er","")</f>
      </c>
      <c r="S50" s="222">
        <f>IF(OR(H50&gt;G50,H50&gt;H43),"Er","")</f>
      </c>
      <c r="T50" s="222">
        <f>IF(I50&gt;I43,"Er","")</f>
      </c>
      <c r="U50" s="222">
        <f>IF(OR(J50&gt;I50,J50&gt;J43),"Er","")</f>
      </c>
      <c r="V50" s="222">
        <f>IF(OR(K50&gt;C50,K50&gt;K43,K50&lt;L50),"Er","")</f>
      </c>
      <c r="W50" s="222">
        <f>IF(OR(L50&gt;K50,L50&gt;D50,L50&gt;L43),"Er","")</f>
      </c>
    </row>
    <row r="51" spans="2:23" ht="15.75">
      <c r="B51" s="209" t="s">
        <v>205</v>
      </c>
      <c r="C51" s="243">
        <f t="shared" si="22"/>
        <v>0</v>
      </c>
      <c r="D51" s="243">
        <f t="shared" si="23"/>
        <v>0</v>
      </c>
      <c r="E51" s="206"/>
      <c r="F51" s="206"/>
      <c r="G51" s="206"/>
      <c r="H51" s="206"/>
      <c r="I51" s="206"/>
      <c r="J51" s="206"/>
      <c r="K51" s="206"/>
      <c r="L51" s="205"/>
      <c r="N51" s="222">
        <f t="shared" si="24"/>
      </c>
      <c r="O51" s="222">
        <f t="shared" si="25"/>
      </c>
      <c r="P51" s="222">
        <f>IF(E51&gt;E43,"Er","")</f>
      </c>
      <c r="Q51" s="222">
        <f>IF(OR(F51&gt;F43,F51&gt;E51),"Er","")</f>
      </c>
      <c r="R51" s="222">
        <f>IF(G51&gt;G43,"Er","")</f>
      </c>
      <c r="S51" s="222">
        <f>IF(OR(H51&gt;G51,H51&gt;H43),"Er","")</f>
      </c>
      <c r="T51" s="222">
        <f>IF(I51&gt;I43,"Er","")</f>
      </c>
      <c r="U51" s="222">
        <f>IF(OR(J51&gt;I51,J51&gt;J43),"Er","")</f>
      </c>
      <c r="V51" s="222">
        <f>IF(OR(K51&gt;C51,K51&gt;K43,K51&lt;L51),"Er","")</f>
      </c>
      <c r="W51" s="222">
        <f>IF(OR(L51&gt;K51,L51&gt;D51,L51&gt;L43),"Er","")</f>
      </c>
    </row>
    <row r="52" spans="2:23" ht="15.75">
      <c r="B52" s="234" t="s">
        <v>206</v>
      </c>
      <c r="C52" s="243">
        <f t="shared" si="22"/>
        <v>0</v>
      </c>
      <c r="D52" s="243">
        <f t="shared" si="23"/>
        <v>0</v>
      </c>
      <c r="E52" s="206"/>
      <c r="F52" s="206"/>
      <c r="G52" s="206"/>
      <c r="H52" s="206"/>
      <c r="I52" s="206"/>
      <c r="J52" s="206"/>
      <c r="K52" s="206"/>
      <c r="L52" s="205"/>
      <c r="N52" s="222">
        <f t="shared" si="24"/>
      </c>
      <c r="O52" s="222">
        <f t="shared" si="25"/>
      </c>
      <c r="P52" s="222">
        <f>IF(E52&gt;E43,"Er","")</f>
      </c>
      <c r="Q52" s="222">
        <f>IF(OR(F52&gt;F43,F52&gt;E52),"Er","")</f>
      </c>
      <c r="R52" s="222">
        <f>IF(G52&gt;G43,"Er","")</f>
      </c>
      <c r="S52" s="222">
        <f>IF(OR(H52&gt;G52,H52&gt;H43),"Er","")</f>
      </c>
      <c r="T52" s="222">
        <f>IF(I52&gt;I43,"Er","")</f>
      </c>
      <c r="U52" s="222">
        <f>IF(OR(J52&gt;I52,J52&gt;J43),"Er","")</f>
      </c>
      <c r="V52" s="222">
        <f>IF(OR(K52&gt;C52,K52&gt;K43,K52&lt;L52),"Er","")</f>
      </c>
      <c r="W52" s="222">
        <f>IF(OR(L52&gt;K52,L52&gt;D52,L52&gt;L43),"Er","")</f>
      </c>
    </row>
    <row r="53" spans="2:23" ht="15.75">
      <c r="B53" s="242" t="s">
        <v>207</v>
      </c>
      <c r="C53" s="230">
        <f>SUM(C54:C61)</f>
        <v>0</v>
      </c>
      <c r="D53" s="230">
        <f>SUM(D54:D61)</f>
        <v>0</v>
      </c>
      <c r="E53" s="230">
        <f aca="true" t="shared" si="26" ref="E53:J53">E38</f>
        <v>0</v>
      </c>
      <c r="F53" s="230">
        <f t="shared" si="26"/>
        <v>0</v>
      </c>
      <c r="G53" s="230">
        <f t="shared" si="26"/>
        <v>0</v>
      </c>
      <c r="H53" s="230">
        <f t="shared" si="26"/>
        <v>0</v>
      </c>
      <c r="I53" s="230">
        <f t="shared" si="26"/>
        <v>0</v>
      </c>
      <c r="J53" s="230">
        <f t="shared" si="26"/>
        <v>0</v>
      </c>
      <c r="K53" s="230">
        <f>K38</f>
        <v>0</v>
      </c>
      <c r="L53" s="230">
        <f>L38</f>
        <v>0</v>
      </c>
      <c r="N53" s="222">
        <f>IF(OR(C53&lt;D53,C53&lt;K53,C53&lt;&gt;C38),"Er","")</f>
      </c>
      <c r="O53" s="222">
        <f>IF(OR(D53&gt;C53,D53&lt;L53,D53&lt;&gt;D38),"Er","")</f>
      </c>
      <c r="P53" s="222">
        <f aca="true" t="shared" si="27" ref="P53:U53">IF(AND(E53&lt;&gt;SUM(E54:E61),E53&lt;&gt;0),"Er","")</f>
      </c>
      <c r="Q53" s="222">
        <f t="shared" si="27"/>
      </c>
      <c r="R53" s="222">
        <f t="shared" si="27"/>
      </c>
      <c r="S53" s="222">
        <f t="shared" si="27"/>
      </c>
      <c r="T53" s="222">
        <f t="shared" si="27"/>
      </c>
      <c r="U53" s="222">
        <f t="shared" si="27"/>
      </c>
      <c r="V53" s="222">
        <f>IF(OR(K53&lt;L53,K53&gt;C53,AND(K53&lt;&gt;SUM(K54:K61),K53&lt;&gt;0)),"Er","")</f>
      </c>
      <c r="W53" s="222">
        <f>IF(OR(L53&gt;K53,L53&gt;D53,AND(L53&lt;&gt;SUM(L54:L61),L53&lt;&gt;0)),"Er","")</f>
      </c>
    </row>
    <row r="54" spans="2:23" ht="15.75">
      <c r="B54" s="241" t="s">
        <v>208</v>
      </c>
      <c r="C54" s="228">
        <f aca="true" t="shared" si="28" ref="C54:D61">SUM(E54,G54,I54)</f>
        <v>0</v>
      </c>
      <c r="D54" s="228">
        <f t="shared" si="28"/>
        <v>0</v>
      </c>
      <c r="E54" s="211"/>
      <c r="F54" s="211"/>
      <c r="G54" s="211"/>
      <c r="H54" s="211"/>
      <c r="I54" s="211"/>
      <c r="J54" s="211"/>
      <c r="K54" s="211"/>
      <c r="L54" s="210"/>
      <c r="N54" s="222">
        <f aca="true" t="shared" si="29" ref="N54:N61">IF(OR(C54&lt;D54,C54&lt;K54),"Er","")</f>
      </c>
      <c r="O54" s="222">
        <f aca="true" t="shared" si="30" ref="O54:O61">IF(D54&gt;C54,"Er","")</f>
      </c>
      <c r="P54" s="222">
        <f>IF(E54&gt;E53,"Er","")</f>
      </c>
      <c r="Q54" s="222">
        <f>IF(OR(F54&gt;F53,F54&gt;E54),"Er","")</f>
      </c>
      <c r="R54" s="222">
        <f>IF(G54&gt;G53,"Er","")</f>
      </c>
      <c r="S54" s="222">
        <f>IF(OR(H54&gt;G54,H54&gt;H53),"Er","")</f>
      </c>
      <c r="T54" s="222">
        <f>IF(I54&gt;I53,"Er","")</f>
      </c>
      <c r="U54" s="222">
        <f>IF(OR(J54&gt;I54,J54&gt;J53),"Er","")</f>
      </c>
      <c r="V54" s="222">
        <f>IF(OR(K54&gt;C54,K54&gt;K53,K54&lt;L54),"Er","")</f>
      </c>
      <c r="W54" s="222">
        <f>IF(OR(L54&gt;K54,L54&gt;D54,L54&gt;L53),"Er","")</f>
      </c>
    </row>
    <row r="55" spans="2:23" ht="15.75">
      <c r="B55" s="209" t="s">
        <v>209</v>
      </c>
      <c r="C55" s="240">
        <f t="shared" si="28"/>
        <v>0</v>
      </c>
      <c r="D55" s="240">
        <f t="shared" si="28"/>
        <v>0</v>
      </c>
      <c r="E55" s="211"/>
      <c r="F55" s="211"/>
      <c r="G55" s="211"/>
      <c r="H55" s="211"/>
      <c r="I55" s="211"/>
      <c r="J55" s="211"/>
      <c r="K55" s="211"/>
      <c r="L55" s="210"/>
      <c r="N55" s="222">
        <f t="shared" si="29"/>
      </c>
      <c r="O55" s="222">
        <f t="shared" si="30"/>
      </c>
      <c r="P55" s="222">
        <f>IF(E55&gt;E53,"Er","")</f>
      </c>
      <c r="Q55" s="222">
        <f>IF(OR(F55&gt;F53,F55&gt;E55),"Er","")</f>
      </c>
      <c r="R55" s="222">
        <f>IF(G55&gt;G53,"Er","")</f>
      </c>
      <c r="S55" s="222">
        <f>IF(OR(H55&gt;G55,H55&gt;H53),"Er","")</f>
      </c>
      <c r="T55" s="222">
        <f>IF(I55&gt;I53,"Er","")</f>
      </c>
      <c r="U55" s="222">
        <f>IF(OR(J55&gt;I55,J55&gt;J53),"Er","")</f>
      </c>
      <c r="V55" s="222">
        <f>IF(OR(K55&gt;C55,K55&gt;K53,K55&lt;L55),"Er","")</f>
      </c>
      <c r="W55" s="222">
        <f>IF(OR(L55&gt;K55,L55&gt;D55,L55&gt;L53),"Er","")</f>
      </c>
    </row>
    <row r="56" spans="2:23" ht="15.75">
      <c r="B56" s="209" t="s">
        <v>210</v>
      </c>
      <c r="C56" s="227">
        <f t="shared" si="28"/>
        <v>0</v>
      </c>
      <c r="D56" s="227">
        <f t="shared" si="28"/>
        <v>0</v>
      </c>
      <c r="E56" s="211"/>
      <c r="F56" s="211"/>
      <c r="G56" s="211"/>
      <c r="H56" s="211"/>
      <c r="I56" s="211"/>
      <c r="J56" s="211"/>
      <c r="K56" s="211"/>
      <c r="L56" s="210"/>
      <c r="N56" s="222">
        <f t="shared" si="29"/>
      </c>
      <c r="O56" s="222">
        <f t="shared" si="30"/>
      </c>
      <c r="P56" s="222">
        <f>IF(E56&gt;E53,"Er","")</f>
      </c>
      <c r="Q56" s="222">
        <f>IF(OR(F56&gt;F53,F56&gt;E56),"Er","")</f>
      </c>
      <c r="R56" s="222">
        <f>IF(G56&gt;G53,"Er","")</f>
      </c>
      <c r="S56" s="222">
        <f>IF(OR(H56&gt;G56,H56&gt;H53),"Er","")</f>
      </c>
      <c r="T56" s="222">
        <f>IF(I56&gt;I53,"Er","")</f>
      </c>
      <c r="U56" s="222">
        <f>IF(OR(J56&gt;I56,J56&gt;J53),"Er","")</f>
      </c>
      <c r="V56" s="222">
        <f>IF(OR(K56&gt;C56,K56&gt;K53,K56&lt;L56),"Er","")</f>
      </c>
      <c r="W56" s="222">
        <f>IF(OR(L56&gt;K56,L56&gt;D56,L56&gt;L53),"Er","")</f>
      </c>
    </row>
    <row r="57" spans="2:23" ht="15.75">
      <c r="B57" s="209" t="s">
        <v>211</v>
      </c>
      <c r="C57" s="227">
        <f t="shared" si="28"/>
        <v>0</v>
      </c>
      <c r="D57" s="227">
        <f t="shared" si="28"/>
        <v>0</v>
      </c>
      <c r="E57" s="211"/>
      <c r="F57" s="211"/>
      <c r="G57" s="211"/>
      <c r="H57" s="211"/>
      <c r="I57" s="211"/>
      <c r="J57" s="211"/>
      <c r="K57" s="211"/>
      <c r="L57" s="210"/>
      <c r="N57" s="222">
        <f t="shared" si="29"/>
      </c>
      <c r="O57" s="222">
        <f t="shared" si="30"/>
      </c>
      <c r="P57" s="222">
        <f>IF(E57&gt;E53,"Er","")</f>
      </c>
      <c r="Q57" s="222">
        <f>IF(OR(F57&gt;F53,F57&gt;E57),"Er","")</f>
      </c>
      <c r="R57" s="222">
        <f>IF(G57&gt;G53,"Er","")</f>
      </c>
      <c r="S57" s="222">
        <f>IF(OR(H57&gt;G57,H57&gt;H53),"Er","")</f>
      </c>
      <c r="T57" s="222">
        <f>IF(I57&gt;I53,"Er","")</f>
      </c>
      <c r="U57" s="222">
        <f>IF(OR(J57&gt;I57,J57&gt;J53),"Er","")</f>
      </c>
      <c r="V57" s="222">
        <f>IF(OR(K57&gt;C57,K57&gt;K53,K57&lt;L57),"Er","")</f>
      </c>
      <c r="W57" s="222">
        <f>IF(OR(L57&gt;K57,L57&gt;D57,L57&gt;L53),"Er","")</f>
      </c>
    </row>
    <row r="58" spans="2:23" ht="15.75">
      <c r="B58" s="209" t="s">
        <v>212</v>
      </c>
      <c r="C58" s="227">
        <f t="shared" si="28"/>
        <v>0</v>
      </c>
      <c r="D58" s="227">
        <f t="shared" si="28"/>
        <v>0</v>
      </c>
      <c r="E58" s="211"/>
      <c r="F58" s="211"/>
      <c r="G58" s="211"/>
      <c r="H58" s="211"/>
      <c r="I58" s="211"/>
      <c r="J58" s="211"/>
      <c r="K58" s="211"/>
      <c r="L58" s="210"/>
      <c r="N58" s="222">
        <f t="shared" si="29"/>
      </c>
      <c r="O58" s="222">
        <f t="shared" si="30"/>
      </c>
      <c r="P58" s="222">
        <f>IF(E58&gt;E53,"Er","")</f>
      </c>
      <c r="Q58" s="222">
        <f>IF(OR(F58&gt;F53,F58&gt;E58),"Er","")</f>
      </c>
      <c r="R58" s="222">
        <f>IF(G58&gt;G53,"Er","")</f>
      </c>
      <c r="S58" s="222">
        <f>IF(OR(H58&gt;G58,H58&gt;H53),"Er","")</f>
      </c>
      <c r="T58" s="222">
        <f>IF(I58&gt;I53,"Er","")</f>
      </c>
      <c r="U58" s="222">
        <f>IF(OR(J58&gt;I58,J58&gt;J53),"Er","")</f>
      </c>
      <c r="V58" s="222">
        <f>IF(OR(K58&gt;C58,K58&gt;K53,K58&lt;L58),"Er","")</f>
      </c>
      <c r="W58" s="222">
        <f>IF(OR(L58&gt;K58,L58&gt;D58,L58&gt;L53),"Er","")</f>
      </c>
    </row>
    <row r="59" spans="2:23" ht="15.75">
      <c r="B59" s="209" t="s">
        <v>213</v>
      </c>
      <c r="C59" s="227">
        <f t="shared" si="28"/>
        <v>0</v>
      </c>
      <c r="D59" s="227">
        <f t="shared" si="28"/>
        <v>0</v>
      </c>
      <c r="E59" s="211"/>
      <c r="F59" s="211"/>
      <c r="G59" s="211"/>
      <c r="H59" s="211"/>
      <c r="I59" s="211"/>
      <c r="J59" s="211"/>
      <c r="K59" s="211"/>
      <c r="L59" s="210"/>
      <c r="N59" s="222">
        <f t="shared" si="29"/>
      </c>
      <c r="O59" s="222">
        <f t="shared" si="30"/>
      </c>
      <c r="P59" s="222">
        <f>IF(E59&gt;E53,"Er","")</f>
      </c>
      <c r="Q59" s="222">
        <f>IF(OR(F59&gt;F53,F59&gt;E59),"Er","")</f>
      </c>
      <c r="R59" s="222">
        <f>IF(G59&gt;G53,"Er","")</f>
      </c>
      <c r="S59" s="222">
        <f>IF(OR(H59&gt;G59,H59&gt;H53),"Er","")</f>
      </c>
      <c r="T59" s="222">
        <f>IF(I59&gt;I53,"Er","")</f>
      </c>
      <c r="U59" s="222">
        <f>IF(OR(J59&gt;I59,J59&gt;J53),"Er","")</f>
      </c>
      <c r="V59" s="222">
        <f>IF(OR(K59&gt;C59,K59&gt;K53,K59&lt;L59),"Er","")</f>
      </c>
      <c r="W59" s="222">
        <f>IF(OR(L59&gt;K59,L59&gt;D59,L59&gt;L53),"Er","")</f>
      </c>
    </row>
    <row r="60" spans="2:23" ht="15.75">
      <c r="B60" s="209" t="s">
        <v>214</v>
      </c>
      <c r="C60" s="227">
        <f t="shared" si="28"/>
        <v>0</v>
      </c>
      <c r="D60" s="227">
        <f t="shared" si="28"/>
        <v>0</v>
      </c>
      <c r="E60" s="211"/>
      <c r="F60" s="211"/>
      <c r="G60" s="211"/>
      <c r="H60" s="211"/>
      <c r="I60" s="211"/>
      <c r="J60" s="211"/>
      <c r="K60" s="211"/>
      <c r="L60" s="210"/>
      <c r="N60" s="222">
        <f t="shared" si="29"/>
      </c>
      <c r="O60" s="222">
        <f t="shared" si="30"/>
      </c>
      <c r="P60" s="222">
        <f>IF(E60&gt;E53,"Er","")</f>
      </c>
      <c r="Q60" s="222">
        <f>IF(OR(F60&gt;F53,F60&gt;E60),"Er","")</f>
      </c>
      <c r="R60" s="222">
        <f>IF(G60&gt;G53,"Er","")</f>
      </c>
      <c r="S60" s="222">
        <f>IF(OR(H60&gt;G60,H60&gt;H53),"Er","")</f>
      </c>
      <c r="T60" s="222">
        <f>IF(I60&gt;I53,"Er","")</f>
      </c>
      <c r="U60" s="222">
        <f>IF(OR(J60&gt;I60,J60&gt;J53),"Er","")</f>
      </c>
      <c r="V60" s="222">
        <f>IF(OR(K60&gt;C60,K60&gt;K53,K60&lt;L60),"Er","")</f>
      </c>
      <c r="W60" s="222">
        <f>IF(OR(L60&gt;K60,L60&gt;D60,L60&gt;L53),"Er","")</f>
      </c>
    </row>
    <row r="61" spans="2:23" ht="15.75">
      <c r="B61" s="239" t="s">
        <v>215</v>
      </c>
      <c r="C61" s="226">
        <f t="shared" si="28"/>
        <v>0</v>
      </c>
      <c r="D61" s="226">
        <f t="shared" si="28"/>
        <v>0</v>
      </c>
      <c r="E61" s="224"/>
      <c r="F61" s="224"/>
      <c r="G61" s="224"/>
      <c r="H61" s="224"/>
      <c r="I61" s="224"/>
      <c r="J61" s="224"/>
      <c r="K61" s="224"/>
      <c r="L61" s="223"/>
      <c r="N61" s="222">
        <f t="shared" si="29"/>
      </c>
      <c r="O61" s="222">
        <f t="shared" si="30"/>
      </c>
      <c r="P61" s="222">
        <f>IF(E61&gt;E53,"Er","")</f>
      </c>
      <c r="Q61" s="222">
        <f>IF(OR(F61&gt;F53,F61&gt;E61),"Er","")</f>
      </c>
      <c r="R61" s="222">
        <f>IF(G61&gt;G53,"Er","")</f>
      </c>
      <c r="S61" s="222">
        <f>IF(OR(H61&gt;G61,H61&gt;H53),"Er","")</f>
      </c>
      <c r="T61" s="222">
        <f>IF(I61&gt;I53,"Er","")</f>
      </c>
      <c r="U61" s="222">
        <f>IF(OR(J61&gt;I61,J61&gt;J53),"Er","")</f>
      </c>
      <c r="V61" s="222">
        <f>IF(OR(K61&gt;C61,K61&gt;K53,K61&lt;L61),"Er","")</f>
      </c>
      <c r="W61" s="222">
        <f>IF(OR(L61&gt;K61,L61&gt;D61,L61&gt;L53),"Er","")</f>
      </c>
    </row>
    <row r="62" spans="2:12" ht="15.75">
      <c r="B62" s="391" t="s">
        <v>217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3"/>
    </row>
    <row r="63" spans="2:23" ht="15.75">
      <c r="B63" s="221" t="s">
        <v>27</v>
      </c>
      <c r="C63" s="220">
        <f>SUM(C64:C65)</f>
        <v>0</v>
      </c>
      <c r="D63" s="220">
        <f>SUM(D64:D65)</f>
        <v>0</v>
      </c>
      <c r="E63" s="220">
        <f aca="true" t="shared" si="31" ref="E63:J63">SUM(E64:E65)</f>
        <v>0</v>
      </c>
      <c r="F63" s="220">
        <f t="shared" si="31"/>
        <v>0</v>
      </c>
      <c r="G63" s="220">
        <f t="shared" si="31"/>
        <v>0</v>
      </c>
      <c r="H63" s="220">
        <f t="shared" si="31"/>
        <v>0</v>
      </c>
      <c r="I63" s="220">
        <f t="shared" si="31"/>
        <v>0</v>
      </c>
      <c r="J63" s="238">
        <f t="shared" si="31"/>
        <v>0</v>
      </c>
      <c r="K63" s="220">
        <f>SUM(K64:K65)</f>
        <v>0</v>
      </c>
      <c r="L63" s="237">
        <f>SUM(L64:L65)</f>
        <v>0</v>
      </c>
      <c r="N63" s="199">
        <f>IF(OR(C63&lt;D63,C63&lt;C9,C63&lt;K63,C63&lt;L63),"Er","")</f>
      </c>
      <c r="O63" s="199">
        <f>IF(OR(D63&gt;C63,D63&lt;L63,D63&lt;D9),"Er","")</f>
      </c>
      <c r="P63" s="199">
        <f>IF(E63&lt;E9,"Er","")</f>
      </c>
      <c r="Q63" s="199">
        <f>IF(OR(F63&gt;E63,F63&lt;F9),"Er","")</f>
      </c>
      <c r="R63" s="199">
        <f>IF(G63&lt;G9,"Er","")</f>
      </c>
      <c r="S63" s="199">
        <f>IF(OR(H63&gt;G63,H63&lt;H9),"Er","")</f>
      </c>
      <c r="T63" s="199">
        <f>IF(I63&lt;I9,"Er","")</f>
      </c>
      <c r="U63" s="199">
        <f>IF(OR(J63&gt;I63,J63&lt;J9),"Er","")</f>
      </c>
      <c r="V63" s="199">
        <f>IF(OR(K63&lt;K9,K63&lt;L63,K63&gt;C63),"Er","")</f>
      </c>
      <c r="W63" s="199">
        <f>IF(OR(L63&gt;K63,L63&gt;D63,L63&lt;L9),"Er","")</f>
      </c>
    </row>
    <row r="64" spans="2:23" ht="15.75">
      <c r="B64" s="236" t="s">
        <v>218</v>
      </c>
      <c r="C64" s="235">
        <f>SUM(E64,G64,I64)</f>
        <v>0</v>
      </c>
      <c r="D64" s="235">
        <f>SUM(F64,H64,J64)</f>
        <v>0</v>
      </c>
      <c r="E64" s="211"/>
      <c r="F64" s="211"/>
      <c r="G64" s="211"/>
      <c r="H64" s="211"/>
      <c r="I64" s="214"/>
      <c r="J64" s="214"/>
      <c r="K64" s="211"/>
      <c r="L64" s="210"/>
      <c r="N64" s="199">
        <f>IF(OR(C64&lt;D64,C64&lt;K64,C64&lt;L64),"Er","")</f>
      </c>
      <c r="O64" s="199">
        <f>IF(OR(D64&gt;C64,D64&lt;L64),"Er","")</f>
      </c>
      <c r="P64" s="199"/>
      <c r="Q64" s="199">
        <f>IF(F64&gt;E64,"Er","")</f>
      </c>
      <c r="R64" s="199"/>
      <c r="S64" s="199">
        <f>IF(H64&gt;G64,"Er","")</f>
      </c>
      <c r="T64" s="199"/>
      <c r="U64" s="199">
        <f>IF(J64&gt;I64,"Er","")</f>
      </c>
      <c r="V64" s="199">
        <f>IF(OR(K64&lt;L64,K64&gt;C64),"Er","")</f>
      </c>
      <c r="W64" s="199">
        <f>IF(OR(L64&gt;D64,L64&gt;K64),"Er","")</f>
      </c>
    </row>
    <row r="65" spans="2:23" ht="15.75">
      <c r="B65" s="234" t="s">
        <v>219</v>
      </c>
      <c r="C65" s="233">
        <f>SUM(E65,G65,I65)</f>
        <v>0</v>
      </c>
      <c r="D65" s="233">
        <f>SUM(F65,H65,J65)</f>
        <v>0</v>
      </c>
      <c r="E65" s="206"/>
      <c r="F65" s="206"/>
      <c r="G65" s="206"/>
      <c r="H65" s="206"/>
      <c r="I65" s="232"/>
      <c r="J65" s="232"/>
      <c r="K65" s="206"/>
      <c r="L65" s="205"/>
      <c r="N65" s="199">
        <f>IF(OR(C65&lt;D65,C65&lt;K65,C65&lt;L65),"Er","")</f>
      </c>
      <c r="O65" s="199">
        <f>IF(OR(D65&gt;C65,D65&lt;L65),"Er","")</f>
      </c>
      <c r="P65" s="199"/>
      <c r="Q65" s="199">
        <f>IF(F65&gt;E65,"Er","")</f>
      </c>
      <c r="R65" s="199"/>
      <c r="S65" s="199">
        <f>IF(H65&gt;G65,"Er","")</f>
      </c>
      <c r="T65" s="199"/>
      <c r="U65" s="199">
        <f>IF(J65&gt;I65,"Er","")</f>
      </c>
      <c r="V65" s="199">
        <f>IF(OR(K65&lt;L65,K65&gt;C65),"Er","")</f>
      </c>
      <c r="W65" s="199">
        <f>IF(OR(L65&gt;D65,L65&gt;K65),"Er","")</f>
      </c>
    </row>
    <row r="66" spans="2:23" ht="15.75">
      <c r="B66" s="231" t="s">
        <v>220</v>
      </c>
      <c r="C66" s="230">
        <f>SUM(C67:C75)</f>
        <v>0</v>
      </c>
      <c r="D66" s="230">
        <f>SUM(D67:D75)</f>
        <v>0</v>
      </c>
      <c r="E66" s="230">
        <f aca="true" t="shared" si="32" ref="E66:J66">E64</f>
        <v>0</v>
      </c>
      <c r="F66" s="230">
        <f t="shared" si="32"/>
        <v>0</v>
      </c>
      <c r="G66" s="230">
        <f t="shared" si="32"/>
        <v>0</v>
      </c>
      <c r="H66" s="230">
        <f t="shared" si="32"/>
        <v>0</v>
      </c>
      <c r="I66" s="230">
        <f t="shared" si="32"/>
        <v>0</v>
      </c>
      <c r="J66" s="230">
        <f t="shared" si="32"/>
        <v>0</v>
      </c>
      <c r="K66" s="230">
        <f>K64</f>
        <v>0</v>
      </c>
      <c r="L66" s="230">
        <f>L64</f>
        <v>0</v>
      </c>
      <c r="N66" s="222">
        <f>IF(OR(C66&lt;D66,C66&lt;K66,C66&lt;&gt;C64),"Er","")</f>
      </c>
      <c r="O66" s="222">
        <f>IF(OR(D66&gt;C66,D66&lt;L66,D66&lt;&gt;D64),"Er","")</f>
      </c>
      <c r="P66" s="222">
        <f aca="true" t="shared" si="33" ref="P66:U66">IF(AND(E66&lt;&gt;SUM(E67:E75),E66&lt;&gt;""),"Er","")</f>
      </c>
      <c r="Q66" s="222">
        <f t="shared" si="33"/>
      </c>
      <c r="R66" s="222">
        <f t="shared" si="33"/>
      </c>
      <c r="S66" s="222">
        <f t="shared" si="33"/>
      </c>
      <c r="T66" s="222">
        <f t="shared" si="33"/>
      </c>
      <c r="U66" s="222">
        <f t="shared" si="33"/>
      </c>
      <c r="V66" s="222">
        <f>IF(OR(K66&lt;L66,K66&gt;C66,AND(K66&lt;&gt;SUM(K67:K75),K66&lt;&gt;"")),"Er","")</f>
      </c>
      <c r="W66" s="222">
        <f>IF(OR(L66&gt;K66,L66&gt;D66,AND(L66&lt;&gt;SUM(L67:L75),L66&lt;&gt;"")),"Er","")</f>
      </c>
    </row>
    <row r="67" spans="2:23" ht="15.75">
      <c r="B67" s="229" t="s">
        <v>198</v>
      </c>
      <c r="C67" s="228">
        <f aca="true" t="shared" si="34" ref="C67:C75">SUM(E67,G67,I67)</f>
        <v>0</v>
      </c>
      <c r="D67" s="228">
        <f aca="true" t="shared" si="35" ref="D67:D75">SUM(F67,H67,J67)</f>
        <v>0</v>
      </c>
      <c r="E67" s="211"/>
      <c r="F67" s="211"/>
      <c r="G67" s="211"/>
      <c r="H67" s="211"/>
      <c r="I67" s="214"/>
      <c r="J67" s="214"/>
      <c r="K67" s="211"/>
      <c r="L67" s="210"/>
      <c r="N67" s="222">
        <f aca="true" t="shared" si="36" ref="N67:N75">IF(OR(C67&lt;D67,C67&lt;K67),"Er","")</f>
      </c>
      <c r="O67" s="222">
        <f aca="true" t="shared" si="37" ref="O67:O75">IF(D67&gt;C67,"Er","")</f>
      </c>
      <c r="P67" s="222">
        <f>IF(E67&gt;E66,"Er","")</f>
      </c>
      <c r="Q67" s="222">
        <f>IF(OR(F67&gt;F66,F67&gt;E67),"Er","")</f>
      </c>
      <c r="R67" s="222">
        <f>IF(G67&gt;G66,"Er","")</f>
      </c>
      <c r="S67" s="222">
        <f>IF(OR(H67&gt;G67,H67&gt;H66),"Er","")</f>
      </c>
      <c r="T67" s="222">
        <f>IF(I67&gt;I66,"Er","")</f>
      </c>
      <c r="U67" s="222">
        <f>IF(OR(J67&gt;I67,J67&gt;J66),"Er","")</f>
      </c>
      <c r="V67" s="222">
        <f>IF(OR(K67&gt;C67,K67&gt;K66,K67&lt;L67),"Er","")</f>
      </c>
      <c r="W67" s="222">
        <f>IF(OR(L67&gt;K67,L67&gt;D67,L67&gt;L66),"Er","")</f>
      </c>
    </row>
    <row r="68" spans="2:23" ht="15.75">
      <c r="B68" s="209" t="s">
        <v>199</v>
      </c>
      <c r="C68" s="227">
        <f t="shared" si="34"/>
        <v>0</v>
      </c>
      <c r="D68" s="227">
        <f t="shared" si="35"/>
        <v>0</v>
      </c>
      <c r="E68" s="211"/>
      <c r="F68" s="211"/>
      <c r="G68" s="211"/>
      <c r="H68" s="211"/>
      <c r="I68" s="214"/>
      <c r="J68" s="214"/>
      <c r="K68" s="211"/>
      <c r="L68" s="210"/>
      <c r="N68" s="222">
        <f t="shared" si="36"/>
      </c>
      <c r="O68" s="222">
        <f t="shared" si="37"/>
      </c>
      <c r="P68" s="222">
        <f>IF(E68&gt;E66,"Er","")</f>
      </c>
      <c r="Q68" s="222">
        <f>IF(OR(F68&gt;F66,F68&gt;E68),"Er","")</f>
      </c>
      <c r="R68" s="222">
        <f>IF(G68&gt;G66,"Er","")</f>
      </c>
      <c r="S68" s="222">
        <f>IF(OR(H68&gt;G68,H68&gt;H66),"Er","")</f>
      </c>
      <c r="T68" s="222">
        <f>IF(I68&gt;I66,"Er","")</f>
      </c>
      <c r="U68" s="222">
        <f>IF(OR(J68&gt;I68,J68&gt;J66),"Er","")</f>
      </c>
      <c r="V68" s="222">
        <f>IF(OR(K68&gt;C68,K68&gt;K66,K68&lt;L68),"Er","")</f>
      </c>
      <c r="W68" s="222">
        <f>IF(OR(L68&gt;K68,L68&gt;D68,L68&gt;L66),"Er","")</f>
      </c>
    </row>
    <row r="69" spans="2:23" ht="15.75">
      <c r="B69" s="209" t="s">
        <v>200</v>
      </c>
      <c r="C69" s="227">
        <f t="shared" si="34"/>
        <v>0</v>
      </c>
      <c r="D69" s="227">
        <f t="shared" si="35"/>
        <v>0</v>
      </c>
      <c r="E69" s="211"/>
      <c r="F69" s="211"/>
      <c r="G69" s="211"/>
      <c r="H69" s="211"/>
      <c r="I69" s="214"/>
      <c r="J69" s="214"/>
      <c r="K69" s="211"/>
      <c r="L69" s="210"/>
      <c r="N69" s="222">
        <f t="shared" si="36"/>
      </c>
      <c r="O69" s="222">
        <f t="shared" si="37"/>
      </c>
      <c r="P69" s="222">
        <f>IF(E69&gt;E66,"Er","")</f>
      </c>
      <c r="Q69" s="222">
        <f>IF(OR(F69&gt;F66,F69&gt;E69),"Er","")</f>
      </c>
      <c r="R69" s="222">
        <f>IF(G69&gt;G66,"Er","")</f>
      </c>
      <c r="S69" s="222">
        <f>IF(OR(H69&gt;G69,H69&gt;H66),"Er","")</f>
      </c>
      <c r="T69" s="222">
        <f>IF(I69&gt;I66,"Er","")</f>
      </c>
      <c r="U69" s="222">
        <f>IF(OR(J69&gt;I69,J69&gt;J66),"Er","")</f>
      </c>
      <c r="V69" s="222">
        <f>IF(OR(K69&gt;C69,K69&gt;K66,K69&lt;L69),"Er","")</f>
      </c>
      <c r="W69" s="222">
        <f>IF(OR(L69&gt;K69,L69&gt;D69,L69&gt;L66),"Er","")</f>
      </c>
    </row>
    <row r="70" spans="2:23" ht="15.75">
      <c r="B70" s="209" t="s">
        <v>201</v>
      </c>
      <c r="C70" s="227">
        <f t="shared" si="34"/>
        <v>0</v>
      </c>
      <c r="D70" s="227">
        <f t="shared" si="35"/>
        <v>0</v>
      </c>
      <c r="E70" s="211"/>
      <c r="F70" s="211"/>
      <c r="G70" s="211"/>
      <c r="H70" s="211"/>
      <c r="I70" s="214"/>
      <c r="J70" s="214"/>
      <c r="K70" s="211"/>
      <c r="L70" s="210"/>
      <c r="N70" s="222">
        <f t="shared" si="36"/>
      </c>
      <c r="O70" s="222">
        <f t="shared" si="37"/>
      </c>
      <c r="P70" s="222">
        <f>IF(E70&gt;E66,"Er","")</f>
      </c>
      <c r="Q70" s="222">
        <f>IF(OR(F70&gt;F66,F70&gt;E70),"Er","")</f>
      </c>
      <c r="R70" s="222">
        <f>IF(G70&gt;G66,"Er","")</f>
      </c>
      <c r="S70" s="222">
        <f>IF(OR(H70&gt;G70,H70&gt;H66),"Er","")</f>
      </c>
      <c r="T70" s="222">
        <f>IF(I70&gt;I66,"Er","")</f>
      </c>
      <c r="U70" s="222">
        <f>IF(OR(J70&gt;I70,J70&gt;J66),"Er","")</f>
      </c>
      <c r="V70" s="222">
        <f>IF(OR(K70&gt;C70,K70&gt;K66,K70&lt;L70),"Er","")</f>
      </c>
      <c r="W70" s="222">
        <f>IF(OR(L70&gt;K70,L70&gt;D70,L70&gt;L66),"Er","")</f>
      </c>
    </row>
    <row r="71" spans="2:23" ht="15.75">
      <c r="B71" s="209" t="s">
        <v>202</v>
      </c>
      <c r="C71" s="227">
        <f t="shared" si="34"/>
        <v>0</v>
      </c>
      <c r="D71" s="227">
        <f t="shared" si="35"/>
        <v>0</v>
      </c>
      <c r="E71" s="211"/>
      <c r="F71" s="211"/>
      <c r="G71" s="211"/>
      <c r="H71" s="211"/>
      <c r="I71" s="214"/>
      <c r="J71" s="214"/>
      <c r="K71" s="211"/>
      <c r="L71" s="210"/>
      <c r="N71" s="222">
        <f t="shared" si="36"/>
      </c>
      <c r="O71" s="222">
        <f t="shared" si="37"/>
      </c>
      <c r="P71" s="222">
        <f>IF(E71&gt;E66,"Er","")</f>
      </c>
      <c r="Q71" s="222">
        <f>IF(OR(F71&gt;F66,F71&gt;E71),"Er","")</f>
      </c>
      <c r="R71" s="222">
        <f>IF(G71&gt;G66,"Er","")</f>
      </c>
      <c r="S71" s="222">
        <f>IF(OR(H71&gt;G71,H71&gt;H66),"Er","")</f>
      </c>
      <c r="T71" s="222">
        <f>IF(I71&gt;I66,"Er","")</f>
      </c>
      <c r="U71" s="222">
        <f>IF(OR(J71&gt;I71,J71&gt;J66),"Er","")</f>
      </c>
      <c r="V71" s="222">
        <f>IF(OR(K71&gt;C71,K71&gt;K66,K71&lt;L71),"Er","")</f>
      </c>
      <c r="W71" s="222">
        <f>IF(OR(L71&gt;K71,L71&gt;D71,L71&gt;L66),"Er","")</f>
      </c>
    </row>
    <row r="72" spans="2:23" ht="15.75">
      <c r="B72" s="209" t="s">
        <v>203</v>
      </c>
      <c r="C72" s="227">
        <f t="shared" si="34"/>
        <v>0</v>
      </c>
      <c r="D72" s="227">
        <f t="shared" si="35"/>
        <v>0</v>
      </c>
      <c r="E72" s="211"/>
      <c r="F72" s="211"/>
      <c r="G72" s="211"/>
      <c r="H72" s="211"/>
      <c r="I72" s="214"/>
      <c r="J72" s="214"/>
      <c r="K72" s="211"/>
      <c r="L72" s="210"/>
      <c r="N72" s="222">
        <f t="shared" si="36"/>
      </c>
      <c r="O72" s="222">
        <f t="shared" si="37"/>
      </c>
      <c r="P72" s="222">
        <f>IF(E72&gt;E66,"Er","")</f>
      </c>
      <c r="Q72" s="222">
        <f>IF(OR(F72&gt;F66,F72&gt;E72),"Er","")</f>
      </c>
      <c r="R72" s="222">
        <f>IF(G72&gt;G66,"Er","")</f>
      </c>
      <c r="S72" s="222">
        <f>IF(OR(H72&gt;G72,H72&gt;H66),"Er","")</f>
      </c>
      <c r="T72" s="222">
        <f>IF(I72&gt;I66,"Er","")</f>
      </c>
      <c r="U72" s="222">
        <f>IF(OR(J72&gt;I72,J72&gt;J66),"Er","")</f>
      </c>
      <c r="V72" s="222">
        <f>IF(OR(K72&gt;C72,K72&gt;K66,K72&lt;L72),"Er","")</f>
      </c>
      <c r="W72" s="222">
        <f>IF(OR(L72&gt;K72,L72&gt;D72,L72&gt;L66),"Er","")</f>
      </c>
    </row>
    <row r="73" spans="2:23" ht="15.75">
      <c r="B73" s="209" t="s">
        <v>204</v>
      </c>
      <c r="C73" s="227">
        <f t="shared" si="34"/>
        <v>0</v>
      </c>
      <c r="D73" s="227">
        <f t="shared" si="35"/>
        <v>0</v>
      </c>
      <c r="E73" s="211"/>
      <c r="F73" s="211"/>
      <c r="G73" s="211"/>
      <c r="H73" s="211"/>
      <c r="I73" s="214"/>
      <c r="J73" s="214"/>
      <c r="K73" s="211"/>
      <c r="L73" s="210"/>
      <c r="N73" s="222">
        <f t="shared" si="36"/>
      </c>
      <c r="O73" s="222">
        <f t="shared" si="37"/>
      </c>
      <c r="P73" s="222">
        <f>IF(E73&gt;E66,"Er","")</f>
      </c>
      <c r="Q73" s="222">
        <f>IF(OR(F73&gt;F66,F73&gt;E73),"Er","")</f>
      </c>
      <c r="R73" s="222">
        <f>IF(G73&gt;G66,"Er","")</f>
      </c>
      <c r="S73" s="222">
        <f>IF(OR(H73&gt;G73,H73&gt;H66),"Er","")</f>
      </c>
      <c r="T73" s="222">
        <f>IF(I73&gt;I66,"Er","")</f>
      </c>
      <c r="U73" s="222">
        <f>IF(OR(J73&gt;I73,J73&gt;J66),"Er","")</f>
      </c>
      <c r="V73" s="222">
        <f>IF(OR(K73&gt;C73,K73&gt;K66,K73&lt;L73),"Er","")</f>
      </c>
      <c r="W73" s="222">
        <f>IF(OR(L73&gt;K73,L73&gt;D73,L73&gt;L66),"Er","")</f>
      </c>
    </row>
    <row r="74" spans="2:23" ht="15.75">
      <c r="B74" s="209" t="s">
        <v>205</v>
      </c>
      <c r="C74" s="227">
        <f t="shared" si="34"/>
        <v>0</v>
      </c>
      <c r="D74" s="227">
        <f t="shared" si="35"/>
        <v>0</v>
      </c>
      <c r="E74" s="211"/>
      <c r="F74" s="211"/>
      <c r="G74" s="211"/>
      <c r="H74" s="211"/>
      <c r="I74" s="214"/>
      <c r="J74" s="214"/>
      <c r="K74" s="211"/>
      <c r="L74" s="210"/>
      <c r="N74" s="222">
        <f t="shared" si="36"/>
      </c>
      <c r="O74" s="222">
        <f t="shared" si="37"/>
      </c>
      <c r="P74" s="222">
        <f>IF(E74&gt;E66,"Er","")</f>
      </c>
      <c r="Q74" s="222">
        <f>IF(OR(F74&gt;F66,F74&gt;E74),"Er","")</f>
      </c>
      <c r="R74" s="222">
        <f>IF(G74&gt;G66,"Er","")</f>
      </c>
      <c r="S74" s="222">
        <f>IF(OR(H74&gt;G74,H74&gt;H66),"Er","")</f>
      </c>
      <c r="T74" s="222">
        <f>IF(I74&gt;I66,"Er","")</f>
      </c>
      <c r="U74" s="222">
        <f>IF(OR(J74&gt;I74,J74&gt;J66),"Er","")</f>
      </c>
      <c r="V74" s="222">
        <f>IF(OR(K74&gt;C74,K74&gt;K66,K74&lt;L74),"Er","")</f>
      </c>
      <c r="W74" s="222">
        <f>IF(OR(L74&gt;K74,L74&gt;D74,L74&gt;L66),"Er","")</f>
      </c>
    </row>
    <row r="75" spans="2:23" ht="15.75">
      <c r="B75" s="209" t="s">
        <v>206</v>
      </c>
      <c r="C75" s="226">
        <f t="shared" si="34"/>
        <v>0</v>
      </c>
      <c r="D75" s="226">
        <f t="shared" si="35"/>
        <v>0</v>
      </c>
      <c r="E75" s="224"/>
      <c r="F75" s="224"/>
      <c r="G75" s="224"/>
      <c r="H75" s="224"/>
      <c r="I75" s="225"/>
      <c r="J75" s="225"/>
      <c r="K75" s="224"/>
      <c r="L75" s="223"/>
      <c r="N75" s="222">
        <f t="shared" si="36"/>
      </c>
      <c r="O75" s="222">
        <f t="shared" si="37"/>
      </c>
      <c r="P75" s="222">
        <f>IF(E75&gt;E66,"Er","")</f>
      </c>
      <c r="Q75" s="222">
        <f>IF(OR(F75&gt;F66,F75&gt;E75),"Er","")</f>
      </c>
      <c r="R75" s="222">
        <f>IF(G75&gt;G66,"Er","")</f>
      </c>
      <c r="S75" s="222">
        <f>IF(OR(H75&gt;G75,H75&gt;H66),"Er","")</f>
      </c>
      <c r="T75" s="222">
        <f>IF(I75&gt;I66,"Er","")</f>
      </c>
      <c r="U75" s="222">
        <f>IF(OR(J75&gt;I75,J75&gt;J66),"Er","")</f>
      </c>
      <c r="V75" s="222">
        <f>IF(OR(K75&gt;C75,K75&gt;K66,K75&lt;L75),"Er","")</f>
      </c>
      <c r="W75" s="222">
        <f>IF(OR(L75&gt;K75,L75&gt;D75,L75&gt;L66),"Er","")</f>
      </c>
    </row>
    <row r="76" spans="2:23" ht="15.75">
      <c r="B76" s="231" t="s">
        <v>221</v>
      </c>
      <c r="C76" s="230">
        <f>SUM(C77:C85)</f>
        <v>0</v>
      </c>
      <c r="D76" s="230">
        <f>SUM(D77:D85)</f>
        <v>0</v>
      </c>
      <c r="E76" s="230">
        <f aca="true" t="shared" si="38" ref="E76:J76">E65</f>
        <v>0</v>
      </c>
      <c r="F76" s="230">
        <f t="shared" si="38"/>
        <v>0</v>
      </c>
      <c r="G76" s="230">
        <f t="shared" si="38"/>
        <v>0</v>
      </c>
      <c r="H76" s="230">
        <f t="shared" si="38"/>
        <v>0</v>
      </c>
      <c r="I76" s="230">
        <f t="shared" si="38"/>
        <v>0</v>
      </c>
      <c r="J76" s="230">
        <f t="shared" si="38"/>
        <v>0</v>
      </c>
      <c r="K76" s="230">
        <f>K65</f>
        <v>0</v>
      </c>
      <c r="L76" s="230">
        <f>L65</f>
        <v>0</v>
      </c>
      <c r="N76" s="222">
        <f>IF(OR(C76&lt;D76,C76&lt;K76,C76&lt;&gt;C65),"Er","")</f>
      </c>
      <c r="O76" s="222">
        <f>IF(OR(D76&gt;C76,D76&lt;L76,D76&lt;&gt;D65),"Er","")</f>
      </c>
      <c r="P76" s="222">
        <f aca="true" t="shared" si="39" ref="P76:U76">IF(AND(E76&lt;&gt;SUM(E77:E85),E76&lt;&gt;""),"Er","")</f>
      </c>
      <c r="Q76" s="222">
        <f t="shared" si="39"/>
      </c>
      <c r="R76" s="222">
        <f t="shared" si="39"/>
      </c>
      <c r="S76" s="222">
        <f t="shared" si="39"/>
      </c>
      <c r="T76" s="222">
        <f t="shared" si="39"/>
      </c>
      <c r="U76" s="222">
        <f t="shared" si="39"/>
      </c>
      <c r="V76" s="222">
        <f>IF(OR(K76&lt;L76,K76&gt;C76,AND(K76&lt;&gt;SUM(K77:K85),K76&lt;&gt;"")),"Er","")</f>
      </c>
      <c r="W76" s="222">
        <f>IF(OR(L76&gt;K76,L76&gt;D76,AND(L76&lt;&gt;SUM(L77:L85),L76&lt;&gt;"")),"Er","")</f>
      </c>
    </row>
    <row r="77" spans="2:23" ht="15.75">
      <c r="B77" s="229" t="s">
        <v>198</v>
      </c>
      <c r="C77" s="228">
        <f aca="true" t="shared" si="40" ref="C77:C85">SUM(E77,G77,I77)</f>
        <v>0</v>
      </c>
      <c r="D77" s="228">
        <f aca="true" t="shared" si="41" ref="D77:D85">SUM(F77,H77,J77)</f>
        <v>0</v>
      </c>
      <c r="E77" s="211"/>
      <c r="F77" s="211"/>
      <c r="G77" s="211"/>
      <c r="H77" s="211"/>
      <c r="I77" s="214"/>
      <c r="J77" s="214"/>
      <c r="K77" s="211"/>
      <c r="L77" s="210"/>
      <c r="N77" s="222">
        <f aca="true" t="shared" si="42" ref="N77:N85">IF(OR(C77&lt;D77,C77&lt;K77),"Er","")</f>
      </c>
      <c r="O77" s="222">
        <f aca="true" t="shared" si="43" ref="O77:O85">IF(D77&gt;C77,"Er","")</f>
      </c>
      <c r="P77" s="222">
        <f>IF(E77&gt;E76,"Er","")</f>
      </c>
      <c r="Q77" s="222">
        <f>IF(OR(F77&gt;F76,F77&gt;E77),"Er","")</f>
      </c>
      <c r="R77" s="222">
        <f>IF(G77&gt;G76,"Er","")</f>
      </c>
      <c r="S77" s="222">
        <f>IF(OR(H77&gt;G77,H77&gt;H76),"Er","")</f>
      </c>
      <c r="T77" s="222">
        <f>IF(I77&gt;I76,"Er","")</f>
      </c>
      <c r="U77" s="222">
        <f>IF(OR(J77&gt;I77,J77&gt;J76),"Er","")</f>
      </c>
      <c r="V77" s="222">
        <f>IF(OR(K77&gt;C77,K77&gt;K76,K77&lt;L77),"Er","")</f>
      </c>
      <c r="W77" s="222">
        <f>IF(OR(L77&gt;K77,L77&gt;D77,L77&gt;L76),"Er","")</f>
      </c>
    </row>
    <row r="78" spans="2:23" ht="15.75">
      <c r="B78" s="209" t="s">
        <v>199</v>
      </c>
      <c r="C78" s="227">
        <f t="shared" si="40"/>
        <v>0</v>
      </c>
      <c r="D78" s="227">
        <f t="shared" si="41"/>
        <v>0</v>
      </c>
      <c r="E78" s="211"/>
      <c r="F78" s="211"/>
      <c r="G78" s="211"/>
      <c r="H78" s="211"/>
      <c r="I78" s="214"/>
      <c r="J78" s="214"/>
      <c r="K78" s="211"/>
      <c r="L78" s="210"/>
      <c r="N78" s="222">
        <f t="shared" si="42"/>
      </c>
      <c r="O78" s="222">
        <f t="shared" si="43"/>
      </c>
      <c r="P78" s="222">
        <f>IF(E78&gt;E76,"Er","")</f>
      </c>
      <c r="Q78" s="222">
        <f>IF(OR(F78&gt;F76,F78&gt;E78),"Er","")</f>
      </c>
      <c r="R78" s="222">
        <f>IF(G78&gt;G76,"Er","")</f>
      </c>
      <c r="S78" s="222">
        <f>IF(OR(H78&gt;G78,H78&gt;H76),"Er","")</f>
      </c>
      <c r="T78" s="222">
        <f>IF(I78&gt;I76,"Er","")</f>
      </c>
      <c r="U78" s="222">
        <f>IF(OR(J78&gt;I78,J78&gt;J76),"Er","")</f>
      </c>
      <c r="V78" s="222">
        <f>IF(OR(K78&gt;C78,K78&gt;K76,K78&lt;L78),"Er","")</f>
      </c>
      <c r="W78" s="222">
        <f>IF(OR(L78&gt;K78,L78&gt;D78,L78&gt;L76),"Er","")</f>
      </c>
    </row>
    <row r="79" spans="2:23" ht="15.75">
      <c r="B79" s="209" t="s">
        <v>200</v>
      </c>
      <c r="C79" s="227">
        <f t="shared" si="40"/>
        <v>0</v>
      </c>
      <c r="D79" s="227">
        <f t="shared" si="41"/>
        <v>0</v>
      </c>
      <c r="E79" s="211"/>
      <c r="F79" s="211"/>
      <c r="G79" s="211"/>
      <c r="H79" s="211"/>
      <c r="I79" s="214"/>
      <c r="J79" s="214"/>
      <c r="K79" s="211"/>
      <c r="L79" s="210"/>
      <c r="N79" s="222">
        <f t="shared" si="42"/>
      </c>
      <c r="O79" s="222">
        <f t="shared" si="43"/>
      </c>
      <c r="P79" s="222">
        <f>IF(E79&gt;E76,"Er","")</f>
      </c>
      <c r="Q79" s="222">
        <f>IF(OR(F79&gt;F76,F79&gt;E79),"Er","")</f>
      </c>
      <c r="R79" s="222">
        <f>IF(G79&gt;G76,"Er","")</f>
      </c>
      <c r="S79" s="222">
        <f>IF(OR(H79&gt;G79,H79&gt;H76),"Er","")</f>
      </c>
      <c r="T79" s="222">
        <f>IF(I79&gt;I76,"Er","")</f>
      </c>
      <c r="U79" s="222">
        <f>IF(OR(J79&gt;I79,J79&gt;J76),"Er","")</f>
      </c>
      <c r="V79" s="222">
        <f>IF(OR(K79&gt;C79,K79&gt;K76,K79&lt;L79),"Er","")</f>
      </c>
      <c r="W79" s="222">
        <f>IF(OR(L79&gt;K79,L79&gt;D79,L79&gt;L76),"Er","")</f>
      </c>
    </row>
    <row r="80" spans="2:23" ht="15.75">
      <c r="B80" s="209" t="s">
        <v>201</v>
      </c>
      <c r="C80" s="227">
        <f t="shared" si="40"/>
        <v>0</v>
      </c>
      <c r="D80" s="227">
        <f t="shared" si="41"/>
        <v>0</v>
      </c>
      <c r="E80" s="211"/>
      <c r="F80" s="211"/>
      <c r="G80" s="211"/>
      <c r="H80" s="211"/>
      <c r="I80" s="214"/>
      <c r="J80" s="214"/>
      <c r="K80" s="211"/>
      <c r="L80" s="210"/>
      <c r="N80" s="222">
        <f t="shared" si="42"/>
      </c>
      <c r="O80" s="222">
        <f t="shared" si="43"/>
      </c>
      <c r="P80" s="222">
        <f>IF(E80&gt;E76,"Er","")</f>
      </c>
      <c r="Q80" s="222">
        <f>IF(OR(F80&gt;F76,F80&gt;E80),"Er","")</f>
      </c>
      <c r="R80" s="222">
        <f>IF(G80&gt;G76,"Er","")</f>
      </c>
      <c r="S80" s="222">
        <f>IF(OR(H80&gt;G80,H80&gt;H76),"Er","")</f>
      </c>
      <c r="T80" s="222">
        <f>IF(I80&gt;I76,"Er","")</f>
      </c>
      <c r="U80" s="222">
        <f>IF(OR(J80&gt;I80,J80&gt;J76),"Er","")</f>
      </c>
      <c r="V80" s="222">
        <f>IF(OR(K80&gt;C80,K80&gt;K76,K80&lt;L80),"Er","")</f>
      </c>
      <c r="W80" s="222">
        <f>IF(OR(L80&gt;K80,L80&gt;D80,L80&gt;L76),"Er","")</f>
      </c>
    </row>
    <row r="81" spans="2:23" ht="15.75">
      <c r="B81" s="209" t="s">
        <v>202</v>
      </c>
      <c r="C81" s="227">
        <f t="shared" si="40"/>
        <v>0</v>
      </c>
      <c r="D81" s="227">
        <f t="shared" si="41"/>
        <v>0</v>
      </c>
      <c r="E81" s="211"/>
      <c r="F81" s="211"/>
      <c r="G81" s="211"/>
      <c r="H81" s="211"/>
      <c r="I81" s="214"/>
      <c r="J81" s="214"/>
      <c r="K81" s="211"/>
      <c r="L81" s="210"/>
      <c r="N81" s="222">
        <f t="shared" si="42"/>
      </c>
      <c r="O81" s="222">
        <f t="shared" si="43"/>
      </c>
      <c r="P81" s="222">
        <f>IF(E81&gt;E76,"Er","")</f>
      </c>
      <c r="Q81" s="222">
        <f>IF(OR(F81&gt;F76,F81&gt;E81),"Er","")</f>
      </c>
      <c r="R81" s="222">
        <f>IF(G81&gt;G76,"Er","")</f>
      </c>
      <c r="S81" s="222">
        <f>IF(OR(H81&gt;G81,H81&gt;H76),"Er","")</f>
      </c>
      <c r="T81" s="222">
        <f>IF(I81&gt;I76,"Er","")</f>
      </c>
      <c r="U81" s="222">
        <f>IF(OR(J81&gt;I81,J81&gt;J76),"Er","")</f>
      </c>
      <c r="V81" s="222">
        <f>IF(OR(K81&gt;C81,K81&gt;K76,K81&lt;L81),"Er","")</f>
      </c>
      <c r="W81" s="222">
        <f>IF(OR(L81&gt;K81,L81&gt;D81,L81&gt;L76),"Er","")</f>
      </c>
    </row>
    <row r="82" spans="2:23" ht="15.75">
      <c r="B82" s="209" t="s">
        <v>203</v>
      </c>
      <c r="C82" s="227">
        <f t="shared" si="40"/>
        <v>0</v>
      </c>
      <c r="D82" s="227">
        <f t="shared" si="41"/>
        <v>0</v>
      </c>
      <c r="E82" s="211"/>
      <c r="F82" s="211"/>
      <c r="G82" s="211"/>
      <c r="H82" s="211"/>
      <c r="I82" s="214"/>
      <c r="J82" s="214"/>
      <c r="K82" s="211"/>
      <c r="L82" s="210"/>
      <c r="N82" s="222">
        <f t="shared" si="42"/>
      </c>
      <c r="O82" s="222">
        <f t="shared" si="43"/>
      </c>
      <c r="P82" s="222">
        <f>IF(E82&gt;E76,"Er","")</f>
      </c>
      <c r="Q82" s="222">
        <f>IF(OR(F82&gt;F76,F82&gt;E82),"Er","")</f>
      </c>
      <c r="R82" s="222">
        <f>IF(G82&gt;G76,"Er","")</f>
      </c>
      <c r="S82" s="222">
        <f>IF(OR(H82&gt;G82,H82&gt;H76),"Er","")</f>
      </c>
      <c r="T82" s="222">
        <f>IF(I82&gt;I76,"Er","")</f>
      </c>
      <c r="U82" s="222">
        <f>IF(OR(J82&gt;I82,J82&gt;J76),"Er","")</f>
      </c>
      <c r="V82" s="222">
        <f>IF(OR(K82&gt;C82,K82&gt;K76,K82&lt;L82),"Er","")</f>
      </c>
      <c r="W82" s="222">
        <f>IF(OR(L82&gt;K82,L82&gt;D82,L82&gt;L76),"Er","")</f>
      </c>
    </row>
    <row r="83" spans="2:23" ht="15.75">
      <c r="B83" s="209" t="s">
        <v>204</v>
      </c>
      <c r="C83" s="227">
        <f t="shared" si="40"/>
        <v>0</v>
      </c>
      <c r="D83" s="227">
        <f t="shared" si="41"/>
        <v>0</v>
      </c>
      <c r="E83" s="211"/>
      <c r="F83" s="211"/>
      <c r="G83" s="211"/>
      <c r="H83" s="211"/>
      <c r="I83" s="214"/>
      <c r="J83" s="214"/>
      <c r="K83" s="211"/>
      <c r="L83" s="210"/>
      <c r="N83" s="222">
        <f t="shared" si="42"/>
      </c>
      <c r="O83" s="222">
        <f t="shared" si="43"/>
      </c>
      <c r="P83" s="222">
        <f>IF(E83&gt;E76,"Er","")</f>
      </c>
      <c r="Q83" s="222">
        <f>IF(OR(F83&gt;F76,F83&gt;E83),"Er","")</f>
      </c>
      <c r="R83" s="222">
        <f>IF(G83&gt;G76,"Er","")</f>
      </c>
      <c r="S83" s="222">
        <f>IF(OR(H83&gt;G83,H83&gt;H76),"Er","")</f>
      </c>
      <c r="T83" s="222">
        <f>IF(I83&gt;I76,"Er","")</f>
      </c>
      <c r="U83" s="222">
        <f>IF(OR(J83&gt;I83,J83&gt;J76),"Er","")</f>
      </c>
      <c r="V83" s="222">
        <f>IF(OR(K83&gt;C83,K83&gt;K76,K83&lt;L83),"Er","")</f>
      </c>
      <c r="W83" s="222">
        <f>IF(OR(L83&gt;K83,L83&gt;D83,L83&gt;L76),"Er","")</f>
      </c>
    </row>
    <row r="84" spans="2:23" ht="15.75">
      <c r="B84" s="209" t="s">
        <v>205</v>
      </c>
      <c r="C84" s="227">
        <f t="shared" si="40"/>
        <v>0</v>
      </c>
      <c r="D84" s="227">
        <f t="shared" si="41"/>
        <v>0</v>
      </c>
      <c r="E84" s="211"/>
      <c r="F84" s="211"/>
      <c r="G84" s="211"/>
      <c r="H84" s="211"/>
      <c r="I84" s="214"/>
      <c r="J84" s="214"/>
      <c r="K84" s="211"/>
      <c r="L84" s="210"/>
      <c r="N84" s="222">
        <f t="shared" si="42"/>
      </c>
      <c r="O84" s="222">
        <f t="shared" si="43"/>
      </c>
      <c r="P84" s="222">
        <f>IF(E84&gt;E76,"Er","")</f>
      </c>
      <c r="Q84" s="222">
        <f>IF(OR(F84&gt;F76,F84&gt;E84),"Er","")</f>
      </c>
      <c r="R84" s="222">
        <f>IF(G84&gt;G76,"Er","")</f>
      </c>
      <c r="S84" s="222">
        <f>IF(OR(H84&gt;G84,H84&gt;H76),"Er","")</f>
      </c>
      <c r="T84" s="222">
        <f>IF(I84&gt;I76,"Er","")</f>
      </c>
      <c r="U84" s="222">
        <f>IF(OR(J84&gt;I84,J84&gt;J76),"Er","")</f>
      </c>
      <c r="V84" s="222">
        <f>IF(OR(K84&gt;C84,K84&gt;K76,K84&lt;L84),"Er","")</f>
      </c>
      <c r="W84" s="222">
        <f>IF(OR(L84&gt;K84,L84&gt;D84,L84&gt;L76),"Er","")</f>
      </c>
    </row>
    <row r="85" spans="2:23" ht="15.75">
      <c r="B85" s="209" t="s">
        <v>206</v>
      </c>
      <c r="C85" s="226">
        <f t="shared" si="40"/>
        <v>0</v>
      </c>
      <c r="D85" s="226">
        <f t="shared" si="41"/>
        <v>0</v>
      </c>
      <c r="E85" s="224"/>
      <c r="F85" s="224"/>
      <c r="G85" s="224"/>
      <c r="H85" s="224"/>
      <c r="I85" s="225"/>
      <c r="J85" s="225"/>
      <c r="K85" s="224"/>
      <c r="L85" s="223"/>
      <c r="N85" s="222">
        <f t="shared" si="42"/>
      </c>
      <c r="O85" s="222">
        <f t="shared" si="43"/>
      </c>
      <c r="P85" s="222">
        <f>IF(E85&gt;E76,"Er","")</f>
      </c>
      <c r="Q85" s="222">
        <f>IF(OR(F85&gt;F76,F85&gt;E85),"Er","")</f>
      </c>
      <c r="R85" s="222">
        <f>IF(G85&gt;G76,"Er","")</f>
      </c>
      <c r="S85" s="222">
        <f>IF(OR(H85&gt;G85,H85&gt;H76),"Er","")</f>
      </c>
      <c r="T85" s="222">
        <f>IF(I85&gt;I76,"Er","")</f>
      </c>
      <c r="U85" s="222">
        <f>IF(OR(J85&gt;I85,J85&gt;J76),"Er","")</f>
      </c>
      <c r="V85" s="222">
        <f>IF(OR(K85&gt;C85,K85&gt;K76,K85&lt;L85),"Er","")</f>
      </c>
      <c r="W85" s="222">
        <f>IF(OR(L85&gt;K85,L85&gt;D85,L85&gt;L76),"Er","")</f>
      </c>
    </row>
    <row r="86" spans="2:12" ht="15.75">
      <c r="B86" s="391" t="s">
        <v>222</v>
      </c>
      <c r="C86" s="392"/>
      <c r="D86" s="392"/>
      <c r="E86" s="392"/>
      <c r="F86" s="392"/>
      <c r="G86" s="392"/>
      <c r="H86" s="392"/>
      <c r="I86" s="392"/>
      <c r="J86" s="392"/>
      <c r="K86" s="392"/>
      <c r="L86" s="393"/>
    </row>
    <row r="87" spans="2:23" ht="15.75">
      <c r="B87" s="221" t="s">
        <v>27</v>
      </c>
      <c r="C87" s="220">
        <f>SUM(C88,C91:C95)</f>
        <v>0</v>
      </c>
      <c r="D87" s="220">
        <f>SUM(D88,D91:D95)</f>
        <v>0</v>
      </c>
      <c r="E87" s="218">
        <f aca="true" t="shared" si="44" ref="E87:J87">SUM(E88,E91:E95)</f>
        <v>0</v>
      </c>
      <c r="F87" s="218">
        <f t="shared" si="44"/>
        <v>0</v>
      </c>
      <c r="G87" s="218">
        <f t="shared" si="44"/>
        <v>0</v>
      </c>
      <c r="H87" s="218">
        <f t="shared" si="44"/>
        <v>0</v>
      </c>
      <c r="I87" s="219">
        <f t="shared" si="44"/>
        <v>0</v>
      </c>
      <c r="J87" s="219">
        <f t="shared" si="44"/>
        <v>0</v>
      </c>
      <c r="K87" s="218">
        <f>SUM(K88,K91:K95)</f>
        <v>0</v>
      </c>
      <c r="L87" s="217">
        <f>SUM(L88,L91:L95)</f>
        <v>0</v>
      </c>
      <c r="N87" s="199">
        <f>IF(OR(C87&lt;D87,C87&lt;C10,C87&lt;K87,C87&lt;L87),"Er","")</f>
      </c>
      <c r="O87" s="199">
        <f>IF(OR(D87&gt;C87,D87&lt;L87,D87&lt;D10),"Er","")</f>
      </c>
      <c r="P87" s="199">
        <f>IF(E87&lt;E10,"Er","")</f>
      </c>
      <c r="Q87" s="199">
        <f>IF(OR(F87&gt;E87,F87&lt;F10),"Er","")</f>
      </c>
      <c r="R87" s="199">
        <f>IF(G87&lt;G10,"Er","")</f>
      </c>
      <c r="S87" s="199">
        <f>IF(OR(H87&gt;G87,H87&lt;H10),"Er","")</f>
      </c>
      <c r="T87" s="199">
        <f>IF(I87&lt;I10,"Er","")</f>
      </c>
      <c r="U87" s="199">
        <f>IF(OR(J87&gt;I87,J87&lt;J10),"Er","")</f>
      </c>
      <c r="V87" s="199">
        <f>IF(OR(K87&lt;K10,K87&lt;L87,K87&gt;C87),"Er","")</f>
      </c>
      <c r="W87" s="199">
        <f>IF(OR(L87&lt;L10,L87&gt;K87,L87&gt;D87),"Er","")</f>
      </c>
    </row>
    <row r="88" spans="2:23" ht="18.75">
      <c r="B88" s="216" t="s">
        <v>223</v>
      </c>
      <c r="C88" s="213">
        <f aca="true" t="shared" si="45" ref="C88:D95">SUM(E88,G88,I88)</f>
        <v>0</v>
      </c>
      <c r="D88" s="213">
        <f t="shared" si="45"/>
        <v>0</v>
      </c>
      <c r="E88" s="211"/>
      <c r="F88" s="211"/>
      <c r="G88" s="211"/>
      <c r="H88" s="211"/>
      <c r="I88" s="214"/>
      <c r="J88" s="214"/>
      <c r="K88" s="211"/>
      <c r="L88" s="210"/>
      <c r="N88" s="199">
        <f>IF(OR(C88&lt;D88,C88&lt;K88,C88&lt;L88),"Er","")</f>
      </c>
      <c r="O88" s="199">
        <f aca="true" t="shared" si="46" ref="O88:O95">IF(OR(D88&gt;C88,D88&lt;L88),"Er","")</f>
      </c>
      <c r="P88" s="199">
        <f>IF(SUM(E89:E90)&gt;E88,"Er","")</f>
      </c>
      <c r="Q88" s="199">
        <f>IF(OR(SUM(F89:F90)&gt;F88,F88&gt;E88),"Er","")</f>
      </c>
      <c r="R88" s="199">
        <f>IF(SUM(G89:G90)&gt;G88,"Er","")</f>
      </c>
      <c r="S88" s="199">
        <f>IF(OR(H90+H89&gt;H88,H88&gt;G88),"Er","")</f>
      </c>
      <c r="T88" s="199">
        <f>IF(SUM(I89:I90)&gt;I88,"Er","")</f>
      </c>
      <c r="U88" s="199">
        <f>IF(OR(J90+J89&gt;J88,J88&gt;I88),"Er","")</f>
      </c>
      <c r="V88" s="199">
        <f>IF(OR(SUM(K89:K90)&gt;K88,K88&gt;C88),"Er","")</f>
      </c>
      <c r="W88" s="199">
        <f>IF(OR(L88&gt;D88,L88&gt;K88,L88&lt;SUM(L89:L90)),"Er","")</f>
      </c>
    </row>
    <row r="89" spans="2:23" ht="15.75">
      <c r="B89" s="209" t="s">
        <v>224</v>
      </c>
      <c r="C89" s="213">
        <f t="shared" si="45"/>
        <v>0</v>
      </c>
      <c r="D89" s="213">
        <f t="shared" si="45"/>
        <v>0</v>
      </c>
      <c r="E89" s="211"/>
      <c r="F89" s="211"/>
      <c r="G89" s="211"/>
      <c r="H89" s="211"/>
      <c r="I89" s="214"/>
      <c r="J89" s="214"/>
      <c r="K89" s="211"/>
      <c r="L89" s="210"/>
      <c r="N89" s="199">
        <f>IF(OR(C89&lt;D89,C89&lt;K89,C89&lt;L89),"Er","")</f>
      </c>
      <c r="O89" s="199">
        <f t="shared" si="46"/>
      </c>
      <c r="P89" s="199">
        <f>IF(E89&gt;E88,"Er","")</f>
      </c>
      <c r="Q89" s="199">
        <f>IF(OR(F89&gt;E89,F89&gt;F88),"Er","")</f>
      </c>
      <c r="R89" s="199">
        <f>IF(G89&gt;G88,"Er","")</f>
      </c>
      <c r="S89" s="199">
        <f>IF(OR(H89&gt;G89,H89&gt;H88),"Er","")</f>
      </c>
      <c r="T89" s="199">
        <f>IF(I89&gt;I88,"Er","")</f>
      </c>
      <c r="U89" s="199">
        <f>IF(OR(J89&gt;I89,J89&gt;J88),"Er","")</f>
      </c>
      <c r="V89" s="199">
        <f>IF(OR(K89&gt;K88,K89&lt;L89,K89&gt;C89),"Er","")</f>
      </c>
      <c r="W89" s="199">
        <f>IF(OR(L89&gt;K89,L89&gt;L88),"Er","")</f>
      </c>
    </row>
    <row r="90" spans="2:23" ht="15.75">
      <c r="B90" s="215" t="s">
        <v>225</v>
      </c>
      <c r="C90" s="213">
        <f t="shared" si="45"/>
        <v>0</v>
      </c>
      <c r="D90" s="213">
        <f t="shared" si="45"/>
        <v>0</v>
      </c>
      <c r="E90" s="211"/>
      <c r="F90" s="211"/>
      <c r="G90" s="211"/>
      <c r="H90" s="211"/>
      <c r="I90" s="214"/>
      <c r="J90" s="214"/>
      <c r="K90" s="211"/>
      <c r="L90" s="210"/>
      <c r="N90" s="199">
        <f aca="true" t="shared" si="47" ref="N90:N95">IF(OR(C90&lt;K90,C90&lt;L90,C90&lt;D90),"Er","")</f>
      </c>
      <c r="O90" s="199">
        <f t="shared" si="46"/>
      </c>
      <c r="P90" s="199">
        <f>IF(E90&gt;E88,"Er","")</f>
      </c>
      <c r="Q90" s="199">
        <f>IF(OR(F90&gt;E90,F90&gt;F88),"Er","")</f>
      </c>
      <c r="R90" s="199">
        <f>IF(G90&gt;G88,"Er","")</f>
      </c>
      <c r="S90" s="199">
        <f>IF(OR(H90&gt;G90,H90&gt;H88),"Er","")</f>
      </c>
      <c r="T90" s="199">
        <f>IF(I90&gt;I88,"Er","")</f>
      </c>
      <c r="U90" s="199">
        <f>IF(OR(J90&gt;I90,J90&gt;J88),"Er","")</f>
      </c>
      <c r="V90" s="199">
        <f>IF(OR(K90&gt;K88,K90&lt;L90,K90&gt;C90),"Er","")</f>
      </c>
      <c r="W90" s="199">
        <f>IF(OR(L90&gt;K90,L90&gt;L88),"Er","")</f>
      </c>
    </row>
    <row r="91" spans="2:23" ht="15.75">
      <c r="B91" s="209" t="s">
        <v>226</v>
      </c>
      <c r="C91" s="213">
        <f t="shared" si="45"/>
        <v>0</v>
      </c>
      <c r="D91" s="213">
        <f t="shared" si="45"/>
        <v>0</v>
      </c>
      <c r="E91" s="211"/>
      <c r="F91" s="211"/>
      <c r="G91" s="211"/>
      <c r="H91" s="211"/>
      <c r="I91" s="214"/>
      <c r="J91" s="214"/>
      <c r="K91" s="211"/>
      <c r="L91" s="210"/>
      <c r="N91" s="199">
        <f t="shared" si="47"/>
      </c>
      <c r="O91" s="199">
        <f t="shared" si="46"/>
      </c>
      <c r="P91" s="199"/>
      <c r="Q91" s="199">
        <f>IF(F91&gt;E91,"Er","")</f>
      </c>
      <c r="R91" s="199"/>
      <c r="S91" s="199">
        <f>IF(H91&gt;G91,"Er","")</f>
      </c>
      <c r="T91" s="199"/>
      <c r="U91" s="199">
        <f>IF(J91&gt;I91,"Er","")</f>
      </c>
      <c r="V91" s="199">
        <f>IF(OR(K91&gt;C91,K91&lt;L91),"Er","")</f>
      </c>
      <c r="W91" s="199">
        <f>IF(OR(L91&gt;D91,L91&gt;K91),"Er","")</f>
      </c>
    </row>
    <row r="92" spans="2:23" ht="15.75">
      <c r="B92" s="209" t="s">
        <v>227</v>
      </c>
      <c r="C92" s="213">
        <f t="shared" si="45"/>
        <v>0</v>
      </c>
      <c r="D92" s="213">
        <f t="shared" si="45"/>
        <v>0</v>
      </c>
      <c r="E92" s="211"/>
      <c r="F92" s="211"/>
      <c r="G92" s="211"/>
      <c r="H92" s="211"/>
      <c r="I92" s="214"/>
      <c r="J92" s="214"/>
      <c r="K92" s="211"/>
      <c r="L92" s="210"/>
      <c r="N92" s="199">
        <f t="shared" si="47"/>
      </c>
      <c r="O92" s="199">
        <f t="shared" si="46"/>
      </c>
      <c r="P92" s="199"/>
      <c r="Q92" s="199">
        <f>IF(F92&gt;E92,"Er","")</f>
      </c>
      <c r="R92" s="199"/>
      <c r="S92" s="199">
        <f>IF(H92&gt;G92,"Er","")</f>
      </c>
      <c r="T92" s="199"/>
      <c r="U92" s="199">
        <f>IF(J92&gt;I92,"Er","")</f>
      </c>
      <c r="V92" s="199">
        <f>IF(OR(K92&gt;C92,K92&lt;L92),"Er","")</f>
      </c>
      <c r="W92" s="199">
        <f>IF(OR(L92&gt;D92,L92&gt;K92),"Er","")</f>
      </c>
    </row>
    <row r="93" spans="2:23" ht="15.75">
      <c r="B93" s="209" t="s">
        <v>228</v>
      </c>
      <c r="C93" s="213">
        <f t="shared" si="45"/>
        <v>0</v>
      </c>
      <c r="D93" s="213">
        <f t="shared" si="45"/>
        <v>0</v>
      </c>
      <c r="E93" s="211"/>
      <c r="F93" s="211"/>
      <c r="G93" s="211"/>
      <c r="H93" s="211"/>
      <c r="I93" s="212"/>
      <c r="J93" s="212"/>
      <c r="K93" s="211"/>
      <c r="L93" s="210"/>
      <c r="N93" s="199">
        <f t="shared" si="47"/>
      </c>
      <c r="O93" s="199">
        <f t="shared" si="46"/>
      </c>
      <c r="P93" s="199"/>
      <c r="Q93" s="199">
        <f>IF(F93&gt;E93,"Er","")</f>
      </c>
      <c r="R93" s="199"/>
      <c r="S93" s="199">
        <f>IF(H93&gt;G93,"Er","")</f>
      </c>
      <c r="T93" s="199"/>
      <c r="U93" s="199">
        <f>IF(J93&gt;I93,"Er","")</f>
      </c>
      <c r="V93" s="199">
        <f>IF(OR(K93&gt;C93,K93&lt;L93),"Er","")</f>
      </c>
      <c r="W93" s="199">
        <f>IF(OR(L93&gt;D93,L93&gt;K93),"Er","")</f>
      </c>
    </row>
    <row r="94" spans="2:23" ht="15.75">
      <c r="B94" s="209" t="s">
        <v>229</v>
      </c>
      <c r="C94" s="208">
        <f t="shared" si="45"/>
        <v>0</v>
      </c>
      <c r="D94" s="208">
        <f t="shared" si="45"/>
        <v>0</v>
      </c>
      <c r="E94" s="206"/>
      <c r="F94" s="206"/>
      <c r="G94" s="206"/>
      <c r="H94" s="206"/>
      <c r="I94" s="207"/>
      <c r="J94" s="207"/>
      <c r="K94" s="206"/>
      <c r="L94" s="205"/>
      <c r="N94" s="199">
        <f t="shared" si="47"/>
      </c>
      <c r="O94" s="199">
        <f t="shared" si="46"/>
      </c>
      <c r="P94" s="199"/>
      <c r="Q94" s="199">
        <f>IF(F94&gt;E94,"Er","")</f>
      </c>
      <c r="R94" s="199"/>
      <c r="S94" s="199">
        <f>IF(H94&gt;G94,"Er","")</f>
      </c>
      <c r="T94" s="199"/>
      <c r="U94" s="199">
        <f>IF(J94&gt;I94,"Er","")</f>
      </c>
      <c r="V94" s="199">
        <f>IF(OR(K94&gt;C94,K94&lt;L94),"Er","")</f>
      </c>
      <c r="W94" s="199">
        <f>IF(OR(L94&gt;D94,L94&gt;K94),"Er","")</f>
      </c>
    </row>
    <row r="95" spans="2:23" ht="16.5" thickBot="1">
      <c r="B95" s="204" t="s">
        <v>230</v>
      </c>
      <c r="C95" s="203">
        <f t="shared" si="45"/>
        <v>0</v>
      </c>
      <c r="D95" s="203">
        <f t="shared" si="45"/>
        <v>0</v>
      </c>
      <c r="E95" s="201"/>
      <c r="F95" s="201"/>
      <c r="G95" s="201"/>
      <c r="H95" s="201"/>
      <c r="I95" s="202"/>
      <c r="J95" s="202"/>
      <c r="K95" s="201"/>
      <c r="L95" s="200"/>
      <c r="N95" s="199">
        <f t="shared" si="47"/>
      </c>
      <c r="O95" s="199">
        <f t="shared" si="46"/>
      </c>
      <c r="P95" s="199"/>
      <c r="Q95" s="199">
        <f>IF(F95&gt;E95,"Er","")</f>
      </c>
      <c r="R95" s="199"/>
      <c r="S95" s="199">
        <f>IF(H95&gt;G95,"Er","")</f>
      </c>
      <c r="T95" s="199"/>
      <c r="U95" s="199">
        <f>IF(J95&gt;I95,"Er","")</f>
      </c>
      <c r="V95" s="199">
        <f>IF(OR(K95&gt;C95,K95&lt;L95),"Er","")</f>
      </c>
      <c r="W95" s="199">
        <f>IF(OR(L95&gt;D95,L95&gt;K95),"Er","")</f>
      </c>
    </row>
    <row r="96" ht="14.25" customHeight="1">
      <c r="B96" s="198" t="s">
        <v>231</v>
      </c>
    </row>
  </sheetData>
  <sheetProtection password="C129" sheet="1" objects="1" scenarios="1"/>
  <mergeCells count="14">
    <mergeCell ref="B62:L62"/>
    <mergeCell ref="B86:L86"/>
    <mergeCell ref="B3:B5"/>
    <mergeCell ref="C3:C5"/>
    <mergeCell ref="D3:D5"/>
    <mergeCell ref="E3:J3"/>
    <mergeCell ref="K3:L3"/>
    <mergeCell ref="E4:F4"/>
    <mergeCell ref="G4:H4"/>
    <mergeCell ref="I4:J4"/>
    <mergeCell ref="K4:K5"/>
    <mergeCell ref="L4:L5"/>
    <mergeCell ref="B12:L12"/>
    <mergeCell ref="B37:L37"/>
  </mergeCell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75" r:id="rId1"/>
  <headerFooter alignWithMargins="0">
    <oddFooter>&amp;L&amp;"Times New Roman,Regular"&amp;10Phiên bản 4.0.1&amp;C&amp;"Times New Roman,Regular"&amp;10Đầu năm&amp;R&amp;"Times New Roman,Regular"&amp;10&amp;A.&amp;P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U63"/>
  <sheetViews>
    <sheetView showGridLines="0" showZeros="0" zoomScalePageLayoutView="0" workbookViewId="0" topLeftCell="A1">
      <selection activeCell="C23" sqref="C23"/>
    </sheetView>
  </sheetViews>
  <sheetFormatPr defaultColWidth="8.796875" defaultRowHeight="15"/>
  <cols>
    <col min="1" max="1" width="1.59765625" style="17" customWidth="1"/>
    <col min="2" max="2" width="47.3984375" style="17" customWidth="1"/>
    <col min="3" max="3" width="23.8984375" style="17" customWidth="1"/>
    <col min="4" max="4" width="1.59765625" style="17" customWidth="1"/>
    <col min="5" max="5" width="2.59765625" style="17" customWidth="1"/>
    <col min="6" max="6" width="2.59765625" style="66" customWidth="1"/>
    <col min="7" max="7" width="13.59765625" style="17" customWidth="1"/>
    <col min="8" max="8" width="34" style="17" customWidth="1"/>
    <col min="9" max="16384" width="9" style="17" customWidth="1"/>
  </cols>
  <sheetData>
    <row r="1" spans="1:2" ht="4.5" customHeight="1" collapsed="1">
      <c r="A1" s="17" t="s">
        <v>173</v>
      </c>
      <c r="B1" s="16"/>
    </row>
    <row r="2" spans="2:6" s="18" customFormat="1" ht="20.25">
      <c r="B2" s="404" t="s">
        <v>75</v>
      </c>
      <c r="C2" s="404"/>
      <c r="F2" s="67"/>
    </row>
    <row r="3" spans="2:6" s="18" customFormat="1" ht="15.75">
      <c r="B3" s="405" t="s">
        <v>49</v>
      </c>
      <c r="C3" s="405"/>
      <c r="F3" s="67"/>
    </row>
    <row r="4" spans="4:6" s="18" customFormat="1" ht="15.75">
      <c r="D4" s="19"/>
      <c r="F4" s="67"/>
    </row>
    <row r="5" spans="2:21" s="18" customFormat="1" ht="18.75">
      <c r="B5" s="20"/>
      <c r="D5" s="19"/>
      <c r="F5" s="67"/>
      <c r="U5" s="21"/>
    </row>
    <row r="6" spans="6:21" s="22" customFormat="1" ht="18.75">
      <c r="F6" s="66"/>
      <c r="U6" s="21"/>
    </row>
    <row r="7" spans="2:6" ht="16.5">
      <c r="B7" s="177" t="s">
        <v>174</v>
      </c>
      <c r="C7" s="178"/>
      <c r="F7" s="179" t="s">
        <v>175</v>
      </c>
    </row>
    <row r="8" spans="3:6" ht="15.75">
      <c r="C8" s="23" t="s">
        <v>232</v>
      </c>
      <c r="F8" s="179" t="s">
        <v>176</v>
      </c>
    </row>
    <row r="9" spans="2:21" s="25" customFormat="1" ht="15.75" customHeight="1">
      <c r="B9" s="79" t="s">
        <v>47</v>
      </c>
      <c r="C9" s="24" t="s">
        <v>27</v>
      </c>
      <c r="F9" s="179" t="s">
        <v>177</v>
      </c>
      <c r="U9" s="21"/>
    </row>
    <row r="10" spans="2:6" s="25" customFormat="1" ht="15.75" customHeight="1">
      <c r="B10" s="107" t="s">
        <v>50</v>
      </c>
      <c r="C10" s="183">
        <f>SUM(C23,C29)</f>
        <v>0</v>
      </c>
      <c r="F10" s="68"/>
    </row>
    <row r="11" spans="2:6" s="25" customFormat="1" ht="15.75" customHeight="1">
      <c r="B11" s="108" t="s">
        <v>108</v>
      </c>
      <c r="C11" s="183">
        <f>SUM(C12,C15:C16)</f>
        <v>0</v>
      </c>
      <c r="F11" s="68"/>
    </row>
    <row r="12" spans="2:6" s="25" customFormat="1" ht="15.75" customHeight="1">
      <c r="B12" s="137" t="s">
        <v>78</v>
      </c>
      <c r="C12" s="184"/>
      <c r="D12" s="26"/>
      <c r="F12" s="9">
        <f>IF(AND(C12&lt;&gt;0,C12&lt;SUM(C13:C14)),"Er","")</f>
      </c>
    </row>
    <row r="13" spans="2:6" s="25" customFormat="1" ht="15.75" customHeight="1">
      <c r="B13" s="137" t="s">
        <v>52</v>
      </c>
      <c r="C13" s="184"/>
      <c r="D13" s="26"/>
      <c r="F13" s="9">
        <f>IF(C13&gt;C12,"Er","")</f>
      </c>
    </row>
    <row r="14" spans="2:6" s="25" customFormat="1" ht="15.75" customHeight="1">
      <c r="B14" s="137" t="s">
        <v>53</v>
      </c>
      <c r="C14" s="184"/>
      <c r="D14" s="26"/>
      <c r="F14" s="9">
        <f>IF(C14&gt;C12,"Er","")</f>
      </c>
    </row>
    <row r="15" spans="2:6" s="25" customFormat="1" ht="15.75" customHeight="1">
      <c r="B15" s="137" t="s">
        <v>109</v>
      </c>
      <c r="C15" s="184"/>
      <c r="D15" s="26"/>
      <c r="F15" s="68"/>
    </row>
    <row r="16" spans="2:6" s="25" customFormat="1" ht="15.75" customHeight="1">
      <c r="B16" s="138" t="s">
        <v>54</v>
      </c>
      <c r="C16" s="184"/>
      <c r="D16" s="26"/>
      <c r="F16" s="68"/>
    </row>
    <row r="17" spans="2:6" s="25" customFormat="1" ht="15.75" customHeight="1">
      <c r="B17" s="108" t="s">
        <v>110</v>
      </c>
      <c r="C17" s="185">
        <f>SUM(C18,C21:C22)</f>
        <v>0</v>
      </c>
      <c r="D17" s="26"/>
      <c r="F17" s="68"/>
    </row>
    <row r="18" spans="2:6" s="25" customFormat="1" ht="15.75" customHeight="1">
      <c r="B18" s="137" t="s">
        <v>51</v>
      </c>
      <c r="C18" s="186"/>
      <c r="D18" s="26"/>
      <c r="F18" s="9">
        <f>IF(C18&lt;SUM(C19:C20),"Er","")</f>
      </c>
    </row>
    <row r="19" spans="2:6" s="25" customFormat="1" ht="15.75" customHeight="1">
      <c r="B19" s="137" t="s">
        <v>52</v>
      </c>
      <c r="C19" s="187"/>
      <c r="D19" s="26"/>
      <c r="F19" s="9">
        <f>IF(C19&gt;C18,"Er","")</f>
      </c>
    </row>
    <row r="20" spans="2:6" s="25" customFormat="1" ht="15.75" customHeight="1">
      <c r="B20" s="137" t="s">
        <v>53</v>
      </c>
      <c r="C20" s="187"/>
      <c r="D20" s="26"/>
      <c r="F20" s="9">
        <f>IF(C20&gt;C18,"Er","")</f>
      </c>
    </row>
    <row r="21" spans="2:6" s="25" customFormat="1" ht="15.75" customHeight="1">
      <c r="B21" s="137" t="s">
        <v>55</v>
      </c>
      <c r="C21" s="187"/>
      <c r="D21" s="26"/>
      <c r="F21" s="68"/>
    </row>
    <row r="22" spans="2:6" s="25" customFormat="1" ht="15.75" customHeight="1">
      <c r="B22" s="138" t="s">
        <v>56</v>
      </c>
      <c r="C22" s="184"/>
      <c r="D22" s="26"/>
      <c r="F22" s="68"/>
    </row>
    <row r="23" spans="2:6" s="25" customFormat="1" ht="15.75" customHeight="1">
      <c r="B23" s="108" t="s">
        <v>111</v>
      </c>
      <c r="C23" s="188">
        <f aca="true" t="shared" si="0" ref="C23:C28">(C11-C17)</f>
        <v>0</v>
      </c>
      <c r="D23" s="26"/>
      <c r="F23" s="68"/>
    </row>
    <row r="24" spans="2:6" s="25" customFormat="1" ht="15.75" customHeight="1">
      <c r="B24" s="109" t="s">
        <v>51</v>
      </c>
      <c r="C24" s="189">
        <f t="shared" si="0"/>
        <v>0</v>
      </c>
      <c r="D24" s="26"/>
      <c r="F24" s="68"/>
    </row>
    <row r="25" spans="2:6" s="25" customFormat="1" ht="15.75" customHeight="1">
      <c r="B25" s="109" t="s">
        <v>52</v>
      </c>
      <c r="C25" s="189">
        <f t="shared" si="0"/>
        <v>0</v>
      </c>
      <c r="D25" s="26"/>
      <c r="F25" s="68"/>
    </row>
    <row r="26" spans="2:6" s="25" customFormat="1" ht="15.75" customHeight="1">
      <c r="B26" s="109" t="s">
        <v>53</v>
      </c>
      <c r="C26" s="189">
        <f t="shared" si="0"/>
        <v>0</v>
      </c>
      <c r="D26" s="26"/>
      <c r="F26" s="68"/>
    </row>
    <row r="27" spans="2:6" s="25" customFormat="1" ht="15.75" customHeight="1">
      <c r="B27" s="109" t="s">
        <v>109</v>
      </c>
      <c r="C27" s="189">
        <f t="shared" si="0"/>
        <v>0</v>
      </c>
      <c r="D27" s="26"/>
      <c r="F27" s="68"/>
    </row>
    <row r="28" spans="2:6" s="25" customFormat="1" ht="15.75" customHeight="1">
      <c r="B28" s="110" t="s">
        <v>57</v>
      </c>
      <c r="C28" s="190">
        <f t="shared" si="0"/>
        <v>0</v>
      </c>
      <c r="D28" s="26"/>
      <c r="F28" s="68"/>
    </row>
    <row r="29" spans="2:6" s="25" customFormat="1" ht="15.75" customHeight="1">
      <c r="B29" s="108" t="s">
        <v>112</v>
      </c>
      <c r="C29" s="183">
        <f>SUM(C30:C33)</f>
        <v>0</v>
      </c>
      <c r="D29" s="26"/>
      <c r="F29" s="68"/>
    </row>
    <row r="30" spans="2:6" s="25" customFormat="1" ht="15.75" customHeight="1">
      <c r="B30" s="137" t="s">
        <v>58</v>
      </c>
      <c r="C30" s="191"/>
      <c r="D30" s="26"/>
      <c r="F30" s="68"/>
    </row>
    <row r="31" spans="2:6" s="25" customFormat="1" ht="15.75" customHeight="1">
      <c r="B31" s="137" t="s">
        <v>59</v>
      </c>
      <c r="C31" s="191"/>
      <c r="D31" s="26"/>
      <c r="F31" s="68"/>
    </row>
    <row r="32" spans="2:6" s="25" customFormat="1" ht="15.75" customHeight="1">
      <c r="B32" s="137" t="s">
        <v>60</v>
      </c>
      <c r="C32" s="191"/>
      <c r="D32" s="26"/>
      <c r="F32" s="68"/>
    </row>
    <row r="33" spans="2:6" s="25" customFormat="1" ht="15.75" customHeight="1">
      <c r="B33" s="139" t="s">
        <v>61</v>
      </c>
      <c r="C33" s="192"/>
      <c r="D33" s="26"/>
      <c r="F33" s="68"/>
    </row>
    <row r="34" spans="2:6" s="25" customFormat="1" ht="4.5" customHeight="1">
      <c r="B34" s="27"/>
      <c r="C34" s="28"/>
      <c r="D34" s="26"/>
      <c r="F34" s="67"/>
    </row>
    <row r="35" spans="2:6" s="25" customFormat="1" ht="15.75" customHeight="1">
      <c r="B35" s="29" t="s">
        <v>48</v>
      </c>
      <c r="C35" s="30" t="s">
        <v>27</v>
      </c>
      <c r="D35" s="26"/>
      <c r="F35" s="67"/>
    </row>
    <row r="36" spans="2:6" s="25" customFormat="1" ht="15.75" customHeight="1">
      <c r="B36" s="111" t="s">
        <v>77</v>
      </c>
      <c r="C36" s="183">
        <f>SUM(C37,C42:C44)</f>
        <v>0</v>
      </c>
      <c r="D36" s="26"/>
      <c r="F36"/>
    </row>
    <row r="37" spans="2:6" s="25" customFormat="1" ht="15.75" customHeight="1">
      <c r="B37" s="112" t="s">
        <v>113</v>
      </c>
      <c r="C37" s="183">
        <f>SUM(C30,C23)</f>
        <v>0</v>
      </c>
      <c r="D37" s="26"/>
      <c r="F37" s="69">
        <f>IF(AND(C37&lt;&gt;0,C37&lt;&gt;SUM(C38:C41)),"Er","")</f>
      </c>
    </row>
    <row r="38" spans="2:6" s="25" customFormat="1" ht="15.75" customHeight="1">
      <c r="B38" s="140" t="s">
        <v>79</v>
      </c>
      <c r="C38" s="184"/>
      <c r="D38" s="26"/>
      <c r="F38" s="69">
        <f>IF(C38&gt;C37,"Er","")</f>
      </c>
    </row>
    <row r="39" spans="2:6" s="25" customFormat="1" ht="15.75" customHeight="1">
      <c r="B39" s="141" t="s">
        <v>80</v>
      </c>
      <c r="C39" s="184"/>
      <c r="D39" s="26"/>
      <c r="F39" s="69">
        <f>IF(C39&gt;C37,"Er","")</f>
      </c>
    </row>
    <row r="40" spans="2:6" s="25" customFormat="1" ht="15.75" customHeight="1">
      <c r="B40" s="141" t="s">
        <v>81</v>
      </c>
      <c r="C40" s="191"/>
      <c r="D40" s="26"/>
      <c r="F40" s="69">
        <f>IF(C40&gt;C37,"Er","")</f>
      </c>
    </row>
    <row r="41" spans="2:6" s="25" customFormat="1" ht="15.75" customHeight="1">
      <c r="B41" s="113" t="s">
        <v>82</v>
      </c>
      <c r="C41" s="193">
        <f>C37-SUM(C38:C40)</f>
        <v>0</v>
      </c>
      <c r="D41" s="26"/>
      <c r="F41"/>
    </row>
    <row r="42" spans="2:6" s="25" customFormat="1" ht="15.75" customHeight="1">
      <c r="B42" s="112" t="s">
        <v>114</v>
      </c>
      <c r="C42" s="183">
        <f>C32</f>
        <v>0</v>
      </c>
      <c r="D42" s="26"/>
      <c r="F42"/>
    </row>
    <row r="43" spans="2:6" s="25" customFormat="1" ht="15.75" customHeight="1">
      <c r="B43" s="112" t="s">
        <v>115</v>
      </c>
      <c r="C43" s="183">
        <f>C31</f>
        <v>0</v>
      </c>
      <c r="D43" s="26"/>
      <c r="F43"/>
    </row>
    <row r="44" spans="2:6" s="25" customFormat="1" ht="15.75" customHeight="1">
      <c r="B44" s="114" t="s">
        <v>116</v>
      </c>
      <c r="C44" s="194">
        <f>C33</f>
        <v>0</v>
      </c>
      <c r="D44" s="26"/>
      <c r="F44"/>
    </row>
    <row r="45" spans="2:6" s="25" customFormat="1" ht="15.75" customHeight="1">
      <c r="B45" s="31"/>
      <c r="C45" s="406" t="s">
        <v>37</v>
      </c>
      <c r="D45" s="406"/>
      <c r="E45" s="406"/>
      <c r="F45" s="66"/>
    </row>
    <row r="46" spans="2:6" s="33" customFormat="1" ht="15.75" customHeight="1">
      <c r="B46" s="32" t="s">
        <v>33</v>
      </c>
      <c r="C46" s="407" t="s">
        <v>25</v>
      </c>
      <c r="D46" s="407"/>
      <c r="E46" s="407"/>
      <c r="F46" s="66"/>
    </row>
    <row r="47" spans="2:6" s="35" customFormat="1" ht="15.75" customHeight="1">
      <c r="B47" s="34" t="s">
        <v>16</v>
      </c>
      <c r="C47" s="406" t="s">
        <v>34</v>
      </c>
      <c r="D47" s="406"/>
      <c r="E47" s="406"/>
      <c r="F47" s="70"/>
    </row>
    <row r="48" spans="2:6" s="25" customFormat="1" ht="15.75" customHeight="1">
      <c r="B48" s="31"/>
      <c r="C48" s="26"/>
      <c r="D48" s="26"/>
      <c r="E48" s="26"/>
      <c r="F48" s="66"/>
    </row>
    <row r="49" spans="2:6" s="25" customFormat="1" ht="15.75" customHeight="1">
      <c r="B49" s="31"/>
      <c r="C49" s="26"/>
      <c r="D49" s="26"/>
      <c r="E49" s="26"/>
      <c r="F49" s="66"/>
    </row>
    <row r="50" spans="2:6" s="25" customFormat="1" ht="15.75" customHeight="1">
      <c r="B50" s="31"/>
      <c r="C50" s="26"/>
      <c r="D50" s="26"/>
      <c r="E50" s="26"/>
      <c r="F50" s="66"/>
    </row>
    <row r="51" spans="2:6" s="25" customFormat="1" ht="15.75" customHeight="1">
      <c r="B51" s="36" t="s">
        <v>36</v>
      </c>
      <c r="C51" s="406" t="s">
        <v>36</v>
      </c>
      <c r="D51" s="406"/>
      <c r="E51" s="406"/>
      <c r="F51" s="66"/>
    </row>
    <row r="52" spans="2:6" s="25" customFormat="1" ht="4.5" customHeight="1">
      <c r="B52" s="37"/>
      <c r="C52" s="38"/>
      <c r="D52" s="38"/>
      <c r="E52" s="38"/>
      <c r="F52" s="66"/>
    </row>
    <row r="53" spans="2:6" s="39" customFormat="1" ht="14.25">
      <c r="B53" s="42" t="s">
        <v>35</v>
      </c>
      <c r="F53" s="66"/>
    </row>
    <row r="54" spans="2:6" s="39" customFormat="1" ht="14.25">
      <c r="B54" s="75" t="s">
        <v>126</v>
      </c>
      <c r="F54" s="66"/>
    </row>
    <row r="55" spans="2:6" s="39" customFormat="1" ht="14.25">
      <c r="B55" s="74" t="s">
        <v>122</v>
      </c>
      <c r="F55" s="66"/>
    </row>
    <row r="56" spans="2:6" s="39" customFormat="1" ht="14.25">
      <c r="B56" s="74" t="s">
        <v>123</v>
      </c>
      <c r="F56" s="66"/>
    </row>
    <row r="57" spans="2:6" s="39" customFormat="1" ht="14.25">
      <c r="B57" s="74" t="s">
        <v>124</v>
      </c>
      <c r="F57" s="66"/>
    </row>
    <row r="58" spans="2:6" s="39" customFormat="1" ht="14.25">
      <c r="B58" s="74" t="s">
        <v>125</v>
      </c>
      <c r="F58" s="66"/>
    </row>
    <row r="63" ht="15.75">
      <c r="B63" s="16"/>
    </row>
  </sheetData>
  <sheetProtection password="C129" sheet="1" objects="1" scenarios="1"/>
  <mergeCells count="6">
    <mergeCell ref="B2:C2"/>
    <mergeCell ref="B3:C3"/>
    <mergeCell ref="C45:E45"/>
    <mergeCell ref="C46:E46"/>
    <mergeCell ref="C47:E47"/>
    <mergeCell ref="C51:E51"/>
  </mergeCells>
  <dataValidations count="2">
    <dataValidation allowBlank="1" showInputMessage="1" showErrorMessage="1" errorTitle="Lçi nhËp d÷ liÖu" error="ChØ nhËp d÷ liÖu kiÓu sè, kh«ng nhËp ch÷." sqref="C10"/>
    <dataValidation type="decimal" allowBlank="1" showErrorMessage="1" errorTitle="Nhập dữ liệu sai" error="Chỉ được phép nhập số không quá 100000000000" sqref="C12:C16 C18:C22 C30:C33 C38:C40">
      <formula1>0</formula1>
      <formula2>100000000000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5" r:id="rId1"/>
  <headerFooter alignWithMargins="0">
    <oddFooter>&amp;L&amp;"Times New Roman,Regular"&amp;10Phiên bản 4.0.1&amp;C&amp;"Times New Roman,Regular"&amp;10Cuối năm&amp;R&amp;"Times New Roman,Regular"&amp;10&amp;A&amp;P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Le Duy Dung</cp:lastModifiedBy>
  <dcterms:created xsi:type="dcterms:W3CDTF">2014-11-26T06:47:40Z</dcterms:created>
  <dcterms:modified xsi:type="dcterms:W3CDTF">2017-05-17T01:51:13Z</dcterms:modified>
  <cp:category/>
  <cp:version/>
  <cp:contentType/>
  <cp:contentStatus/>
</cp:coreProperties>
</file>